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Мирослава\Desktop\57\рішення\"/>
    </mc:Choice>
  </mc:AlternateContent>
  <bookViews>
    <workbookView xWindow="-120" yWindow="-120" windowWidth="29040" windowHeight="15720" tabRatio="956"/>
  </bookViews>
  <sheets>
    <sheet name="2024 р" sheetId="21" r:id="rId1"/>
    <sheet name="Аркуш1" sheetId="22" r:id="rId2"/>
    <sheet name="I. Фін результат" sheetId="2" state="hidden" r:id="rId3"/>
    <sheet name="ІІ. Розр. з бюджетом" sheetId="19" state="hidden" r:id="rId4"/>
    <sheet name="ІІІ. Рух грош. коштів" sheetId="18" state="hidden" r:id="rId5"/>
    <sheet name="IV. Кап. інвестиції" sheetId="3" state="hidden" r:id="rId6"/>
  </sheets>
  <externalReferences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</externalReferences>
  <definedNames>
    <definedName name="__123Graph_XGRAPH3" hidden="1">[1]GDP!#REF!</definedName>
    <definedName name="aa">'[2]1993'!$A$1:$IV$3,'[2]1993'!$A$1:$A$65536</definedName>
    <definedName name="ad">'[3]МТР Газ України'!$B$1</definedName>
    <definedName name="as">'[4]МТР Газ України'!$B$1</definedName>
    <definedName name="asdf">[5]Inform!$E$6</definedName>
    <definedName name="asdfg">[5]Inform!$F$2</definedName>
    <definedName name="BuiltIn_Print_Area___1___1">#REF!</definedName>
    <definedName name="ClDate">[6]Inform!$E$6</definedName>
    <definedName name="ClDate_21">[7]Inform!$E$6</definedName>
    <definedName name="ClDate_25">[7]Inform!$E$6</definedName>
    <definedName name="ClDate_6">[8]Inform!$E$6</definedName>
    <definedName name="CompName">[6]Inform!$F$2</definedName>
    <definedName name="CompName_21">[7]Inform!$F$2</definedName>
    <definedName name="CompName_25">[7]Inform!$F$2</definedName>
    <definedName name="CompName_6">[8]Inform!$F$2</definedName>
    <definedName name="CompNameE">[6]Inform!$G$2</definedName>
    <definedName name="CompNameE_21">[7]Inform!$G$2</definedName>
    <definedName name="CompNameE_25">[7]Inform!$G$2</definedName>
    <definedName name="CompNameE_6">[8]Inform!$G$2</definedName>
    <definedName name="Cost_Category_National_ID">#REF!</definedName>
    <definedName name="Cе511">#REF!</definedName>
    <definedName name="d">'[9]МТР Газ України'!$B$4</definedName>
    <definedName name="dCPIb">[10]попер_роз!#REF!</definedName>
    <definedName name="dPPIb">[10]попер_роз!#REF!</definedName>
    <definedName name="ds">'[11]7  Інші витрати'!#REF!</definedName>
    <definedName name="Fact_Type_ID">#REF!</definedName>
    <definedName name="G">'[12]МТР Газ України'!$B$1</definedName>
    <definedName name="ij1sssss">'[13]7  Інші витрати'!#REF!</definedName>
    <definedName name="LastItem">[14]Лист1!$A$1</definedName>
    <definedName name="Load">'[15]МТР Газ України'!$B$4</definedName>
    <definedName name="Load_ID">'[16]МТР Газ України'!$B$4</definedName>
    <definedName name="Load_ID_10">'[17]7  Інші витрати'!#REF!</definedName>
    <definedName name="Load_ID_11">'[18]МТР Газ України'!$B$4</definedName>
    <definedName name="Load_ID_12">'[18]МТР Газ України'!$B$4</definedName>
    <definedName name="Load_ID_13">'[18]МТР Газ України'!$B$4</definedName>
    <definedName name="Load_ID_14">'[18]МТР Газ України'!$B$4</definedName>
    <definedName name="Load_ID_15">'[18]МТР Газ України'!$B$4</definedName>
    <definedName name="Load_ID_16">'[18]МТР Газ України'!$B$4</definedName>
    <definedName name="Load_ID_17">'[18]МТР Газ України'!$B$4</definedName>
    <definedName name="Load_ID_18">'[19]МТР Газ України'!$B$4</definedName>
    <definedName name="Load_ID_19">'[20]МТР Газ України'!$B$4</definedName>
    <definedName name="Load_ID_20">'[19]МТР Газ України'!$B$4</definedName>
    <definedName name="Load_ID_200">'[15]МТР Газ України'!$B$4</definedName>
    <definedName name="Load_ID_21">'[21]МТР Газ України'!$B$4</definedName>
    <definedName name="Load_ID_23">'[20]МТР Газ України'!$B$4</definedName>
    <definedName name="Load_ID_25">'[21]МТР Газ України'!$B$4</definedName>
    <definedName name="Load_ID_542">'[22]МТР Газ України'!$B$4</definedName>
    <definedName name="Load_ID_6">'[18]МТР Газ України'!$B$4</definedName>
    <definedName name="OpDate">[6]Inform!$E$5</definedName>
    <definedName name="OpDate_21">[7]Inform!$E$5</definedName>
    <definedName name="OpDate_25">[7]Inform!$E$5</definedName>
    <definedName name="OpDate_6">[8]Inform!$E$5</definedName>
    <definedName name="QR">[23]Inform!$E$5</definedName>
    <definedName name="qw">[5]Inform!$E$5</definedName>
    <definedName name="qwert">[5]Inform!$G$2</definedName>
    <definedName name="qwerty">'[4]МТР Газ України'!$B$4</definedName>
    <definedName name="ShowFil" localSheetId="0">[14]!ShowFil</definedName>
    <definedName name="ShowFil">[14]!ShowFil</definedName>
    <definedName name="SU_ID">#REF!</definedName>
    <definedName name="Time_ID">'[16]МТР Газ України'!$B$1</definedName>
    <definedName name="Time_ID_10">'[17]7  Інші витрати'!#REF!</definedName>
    <definedName name="Time_ID_11">'[18]МТР Газ України'!$B$1</definedName>
    <definedName name="Time_ID_12">'[18]МТР Газ України'!$B$1</definedName>
    <definedName name="Time_ID_13">'[18]МТР Газ України'!$B$1</definedName>
    <definedName name="Time_ID_14">'[18]МТР Газ України'!$B$1</definedName>
    <definedName name="Time_ID_15">'[18]МТР Газ України'!$B$1</definedName>
    <definedName name="Time_ID_16">'[18]МТР Газ України'!$B$1</definedName>
    <definedName name="Time_ID_17">'[18]МТР Газ України'!$B$1</definedName>
    <definedName name="Time_ID_18">'[19]МТР Газ України'!$B$1</definedName>
    <definedName name="Time_ID_19">'[20]МТР Газ України'!$B$1</definedName>
    <definedName name="Time_ID_20">'[19]МТР Газ України'!$B$1</definedName>
    <definedName name="Time_ID_21">'[21]МТР Газ України'!$B$1</definedName>
    <definedName name="Time_ID_23">'[20]МТР Газ України'!$B$1</definedName>
    <definedName name="Time_ID_25">'[21]МТР Газ України'!$B$1</definedName>
    <definedName name="Time_ID_6">'[18]МТР Газ України'!$B$1</definedName>
    <definedName name="Time_ID0">'[16]МТР Газ України'!$F$1</definedName>
    <definedName name="Time_ID0_10">'[17]7  Інші витрати'!#REF!</definedName>
    <definedName name="Time_ID0_11">'[18]МТР Газ України'!$F$1</definedName>
    <definedName name="Time_ID0_12">'[18]МТР Газ України'!$F$1</definedName>
    <definedName name="Time_ID0_13">'[18]МТР Газ України'!$F$1</definedName>
    <definedName name="Time_ID0_14">'[18]МТР Газ України'!$F$1</definedName>
    <definedName name="Time_ID0_15">'[18]МТР Газ України'!$F$1</definedName>
    <definedName name="Time_ID0_16">'[18]МТР Газ України'!$F$1</definedName>
    <definedName name="Time_ID0_17">'[18]МТР Газ України'!$F$1</definedName>
    <definedName name="Time_ID0_18">'[19]МТР Газ України'!$F$1</definedName>
    <definedName name="Time_ID0_19">'[20]МТР Газ України'!$F$1</definedName>
    <definedName name="Time_ID0_20">'[19]МТР Газ України'!$F$1</definedName>
    <definedName name="Time_ID0_21">'[21]МТР Газ України'!$F$1</definedName>
    <definedName name="Time_ID0_23">'[20]МТР Газ України'!$F$1</definedName>
    <definedName name="Time_ID0_25">'[21]МТР Газ України'!$F$1</definedName>
    <definedName name="Time_ID0_6">'[18]МТР Газ України'!$F$1</definedName>
    <definedName name="ttttttt">#REF!</definedName>
    <definedName name="Unit">[6]Inform!$E$38</definedName>
    <definedName name="Unit_21">[7]Inform!$E$38</definedName>
    <definedName name="Unit_25">[7]Inform!$E$38</definedName>
    <definedName name="Unit_6">[8]Inform!$E$38</definedName>
    <definedName name="WQER">'[24]МТР Газ України'!$B$4</definedName>
    <definedName name="wr">'[24]МТР Газ України'!$B$4</definedName>
    <definedName name="yyyy">#REF!</definedName>
    <definedName name="zx">'[4]МТР Газ України'!$F$1</definedName>
    <definedName name="zxc">[5]Inform!$E$38</definedName>
    <definedName name="а">'[13]7  Інші витрати'!#REF!</definedName>
    <definedName name="ав">#REF!</definedName>
    <definedName name="аен">'[24]МТР Газ України'!$B$4</definedName>
    <definedName name="_xlnm.Database">'[25]Ener '!$A$1:$G$2645</definedName>
    <definedName name="в">'[26]МТР Газ України'!$F$1</definedName>
    <definedName name="ватт">'[27]БАЗА  '!#REF!</definedName>
    <definedName name="Д">'[15]МТР Газ України'!$B$4</definedName>
    <definedName name="е">#REF!</definedName>
    <definedName name="є">#REF!</definedName>
    <definedName name="_xlnm.Print_Titles" localSheetId="0">'2024 р'!$25:$27</definedName>
    <definedName name="_xlnm.Print_Titles" localSheetId="2">'I. Фін результат'!$3:$5</definedName>
    <definedName name="_xlnm.Print_Titles" localSheetId="3">'ІІ. Розр. з бюджетом'!$3:$5</definedName>
    <definedName name="_xlnm.Print_Titles" localSheetId="4">'ІІІ. Рух грош. коштів'!$3:$5</definedName>
    <definedName name="Заголовки_для_печати_МИ">'[28]1993'!$A$1:$IV$3,'[28]1993'!$A$1:$A$65536</definedName>
    <definedName name="і">[29]Inform!$F$2</definedName>
    <definedName name="ів">#REF!</definedName>
    <definedName name="ів___0">#REF!</definedName>
    <definedName name="ів_22">#REF!</definedName>
    <definedName name="ів_26">#REF!</definedName>
    <definedName name="іваіа">'[30]7  Інші витрати'!#REF!</definedName>
    <definedName name="іваф">#REF!</definedName>
    <definedName name="івів">'[12]МТР Газ України'!$B$1</definedName>
    <definedName name="іцу">[23]Inform!$G$2</definedName>
    <definedName name="йуц">#REF!</definedName>
    <definedName name="йцу">#REF!</definedName>
    <definedName name="йцуйй">#REF!</definedName>
    <definedName name="йцукц">'[30]7  Інші витрати'!#REF!</definedName>
    <definedName name="КЕ">#REF!</definedName>
    <definedName name="КЕ___0">#REF!</definedName>
    <definedName name="КЕ_22">#REF!</definedName>
    <definedName name="КЕ_26">#REF!</definedName>
    <definedName name="кен">#REF!</definedName>
    <definedName name="л">#REF!</definedName>
    <definedName name="_xlnm.Print_Area" localSheetId="0">'2024 р'!$A$1:$F$122</definedName>
    <definedName name="_xlnm.Print_Area" localSheetId="2">'I. Фін результат'!$A$1:$I$103</definedName>
    <definedName name="_xlnm.Print_Area" localSheetId="5">'IV. Кап. інвестиції'!$A$1:$H$17</definedName>
    <definedName name="_xlnm.Print_Area" localSheetId="3">'ІІ. Розр. з бюджетом'!$A$1:$H$48</definedName>
    <definedName name="_xlnm.Print_Area" localSheetId="4">'ІІІ. Рух грош. коштів'!$A$1:$H$84</definedName>
    <definedName name="п">'[13]7  Інші витрати'!#REF!</definedName>
    <definedName name="пдв">'[15]МТР Газ України'!$B$4</definedName>
    <definedName name="пдв_утг">'[15]МТР Газ України'!$F$1</definedName>
    <definedName name="План">#REF!</definedName>
    <definedName name="Порівняльний_розрахунок_ціни_природного_газу__що_експортується____________________________________________________________________________________________________________________НАК__Нафтогаз_України___у_2005_році.">#REF!</definedName>
    <definedName name="ппп">[31]Inform!$E$6</definedName>
    <definedName name="р">#REF!</definedName>
    <definedName name="т">[32]Inform!$E$6</definedName>
    <definedName name="тариф">[33]Inform!$G$2</definedName>
    <definedName name="уйцукйцуйу">#REF!</definedName>
    <definedName name="уке">[34]Inform!$G$2</definedName>
    <definedName name="УТГ">'[15]МТР Газ України'!$B$4</definedName>
    <definedName name="фів">'[24]МТР Газ України'!$B$4</definedName>
    <definedName name="фіваіф">'[30]7  Інші витрати'!#REF!</definedName>
    <definedName name="фф">'[26]МТР Газ України'!$F$1</definedName>
    <definedName name="ц">'[13]7  Інші витрати'!#REF!</definedName>
    <definedName name="ччч">'[35]БАЗА  '!#REF!</definedName>
    <definedName name="ш">#REF!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7" i="3" l="1"/>
  <c r="D7" i="3"/>
  <c r="E7" i="3"/>
  <c r="C8" i="3"/>
  <c r="D8" i="3"/>
  <c r="F8" i="3" s="1"/>
  <c r="E8" i="3"/>
  <c r="C9" i="3"/>
  <c r="D9" i="3"/>
  <c r="F9" i="3" s="1"/>
  <c r="E9" i="3"/>
  <c r="C10" i="3"/>
  <c r="D10" i="3"/>
  <c r="F10" i="3" s="1"/>
  <c r="E10" i="3"/>
  <c r="C11" i="3"/>
  <c r="D11" i="3"/>
  <c r="F11" i="3" s="1"/>
  <c r="E11" i="3"/>
  <c r="C12" i="3"/>
  <c r="D12" i="3"/>
  <c r="E12" i="3"/>
  <c r="F12" i="3"/>
  <c r="G12" i="3" s="1"/>
  <c r="C8" i="18"/>
  <c r="D8" i="18"/>
  <c r="E8" i="18"/>
  <c r="C9" i="18"/>
  <c r="D9" i="18"/>
  <c r="F9" i="18" s="1"/>
  <c r="E9" i="18"/>
  <c r="C10" i="18"/>
  <c r="D10" i="18"/>
  <c r="E10" i="18"/>
  <c r="F10" i="18"/>
  <c r="C11" i="18"/>
  <c r="D11" i="18"/>
  <c r="F11" i="18" s="1"/>
  <c r="E11" i="18"/>
  <c r="C12" i="18"/>
  <c r="D12" i="18"/>
  <c r="F12" i="18" s="1"/>
  <c r="E12" i="18"/>
  <c r="C13" i="18"/>
  <c r="C14" i="18"/>
  <c r="D14" i="18"/>
  <c r="E14" i="18"/>
  <c r="E13" i="18" s="1"/>
  <c r="F14" i="18"/>
  <c r="C15" i="18"/>
  <c r="D15" i="18"/>
  <c r="F15" i="18" s="1"/>
  <c r="E15" i="18"/>
  <c r="C16" i="18"/>
  <c r="D16" i="18"/>
  <c r="F16" i="18" s="1"/>
  <c r="G16" i="18" s="1"/>
  <c r="E16" i="18"/>
  <c r="C17" i="18"/>
  <c r="D17" i="18"/>
  <c r="F17" i="18" s="1"/>
  <c r="E17" i="18"/>
  <c r="C19" i="18"/>
  <c r="D19" i="18"/>
  <c r="F19" i="18" s="1"/>
  <c r="E19" i="18"/>
  <c r="C20" i="18"/>
  <c r="D20" i="18"/>
  <c r="F20" i="18" s="1"/>
  <c r="H20" i="18" s="1"/>
  <c r="E20" i="18"/>
  <c r="C21" i="18"/>
  <c r="D21" i="18"/>
  <c r="E21" i="18"/>
  <c r="F21" i="18"/>
  <c r="H21" i="18" s="1"/>
  <c r="C23" i="18"/>
  <c r="D23" i="18"/>
  <c r="E23" i="18"/>
  <c r="F23" i="18"/>
  <c r="C24" i="18"/>
  <c r="D24" i="18"/>
  <c r="E24" i="18"/>
  <c r="F24" i="18"/>
  <c r="G24" i="18" s="1"/>
  <c r="C25" i="18"/>
  <c r="D25" i="18"/>
  <c r="F25" i="18" s="1"/>
  <c r="E25" i="18"/>
  <c r="C27" i="18"/>
  <c r="D27" i="18"/>
  <c r="E27" i="18"/>
  <c r="C28" i="18"/>
  <c r="D28" i="18"/>
  <c r="F28" i="18" s="1"/>
  <c r="H28" i="18" s="1"/>
  <c r="E28" i="18"/>
  <c r="C29" i="18"/>
  <c r="D29" i="18"/>
  <c r="F29" i="18" s="1"/>
  <c r="G29" i="18" s="1"/>
  <c r="E29" i="18"/>
  <c r="C30" i="18"/>
  <c r="D30" i="18"/>
  <c r="E30" i="18"/>
  <c r="F30" i="18"/>
  <c r="C31" i="18"/>
  <c r="D31" i="18"/>
  <c r="F31" i="18" s="1"/>
  <c r="H31" i="18" s="1"/>
  <c r="E31" i="18"/>
  <c r="C33" i="18"/>
  <c r="C32" i="18" s="1"/>
  <c r="D33" i="18"/>
  <c r="E33" i="18"/>
  <c r="E32" i="18" s="1"/>
  <c r="F33" i="18"/>
  <c r="C34" i="18"/>
  <c r="D34" i="18"/>
  <c r="F34" i="18" s="1"/>
  <c r="C35" i="18"/>
  <c r="D35" i="18"/>
  <c r="F35" i="18" s="1"/>
  <c r="H35" i="18" s="1"/>
  <c r="E35" i="18"/>
  <c r="C36" i="18"/>
  <c r="D36" i="18"/>
  <c r="F36" i="18" s="1"/>
  <c r="E36" i="18"/>
  <c r="C37" i="18"/>
  <c r="D37" i="18"/>
  <c r="F37" i="18" s="1"/>
  <c r="E37" i="18"/>
  <c r="C40" i="18"/>
  <c r="D40" i="18"/>
  <c r="E41" i="18"/>
  <c r="F41" i="18"/>
  <c r="E42" i="18"/>
  <c r="F42" i="18"/>
  <c r="E43" i="18"/>
  <c r="F43" i="18"/>
  <c r="E44" i="18"/>
  <c r="F44" i="18"/>
  <c r="E45" i="18"/>
  <c r="F45" i="18"/>
  <c r="E46" i="18"/>
  <c r="F46" i="18"/>
  <c r="E47" i="18"/>
  <c r="F47" i="18"/>
  <c r="E49" i="18"/>
  <c r="E48" i="18" s="1"/>
  <c r="F49" i="18"/>
  <c r="F48" i="18" s="1"/>
  <c r="G48" i="18" s="1"/>
  <c r="E50" i="18"/>
  <c r="F50" i="18"/>
  <c r="E51" i="18"/>
  <c r="F51" i="18"/>
  <c r="E52" i="18"/>
  <c r="F52" i="18"/>
  <c r="E53" i="18"/>
  <c r="F53" i="18"/>
  <c r="E54" i="18"/>
  <c r="F54" i="18"/>
  <c r="E55" i="18"/>
  <c r="F55" i="18"/>
  <c r="E56" i="18"/>
  <c r="F56" i="18"/>
  <c r="C57" i="18"/>
  <c r="D57" i="18"/>
  <c r="F60" i="18"/>
  <c r="C61" i="18"/>
  <c r="C59" i="18" s="1"/>
  <c r="D61" i="18"/>
  <c r="D59" i="18" s="1"/>
  <c r="D76" i="18" s="1"/>
  <c r="E61" i="18"/>
  <c r="E59" i="18" s="1"/>
  <c r="F62" i="18"/>
  <c r="F63" i="18"/>
  <c r="F64" i="18"/>
  <c r="F65" i="18"/>
  <c r="F67" i="18"/>
  <c r="C68" i="18"/>
  <c r="C66" i="18" s="1"/>
  <c r="D68" i="18"/>
  <c r="E68" i="18"/>
  <c r="E66" i="18" s="1"/>
  <c r="F69" i="18"/>
  <c r="F70" i="18"/>
  <c r="F71" i="18"/>
  <c r="F72" i="18"/>
  <c r="F73" i="18"/>
  <c r="F74" i="18"/>
  <c r="F75" i="18"/>
  <c r="C78" i="18"/>
  <c r="D78" i="18"/>
  <c r="F78" i="18" s="1"/>
  <c r="E78" i="18"/>
  <c r="C79" i="18"/>
  <c r="D79" i="18"/>
  <c r="F79" i="18" s="1"/>
  <c r="D7" i="19"/>
  <c r="F7" i="19" s="1"/>
  <c r="G7" i="19" s="1"/>
  <c r="E7" i="19"/>
  <c r="C8" i="19"/>
  <c r="D8" i="19"/>
  <c r="E8" i="19"/>
  <c r="E19" i="19" s="1"/>
  <c r="F8" i="19"/>
  <c r="H8" i="19" s="1"/>
  <c r="E9" i="19"/>
  <c r="C10" i="19"/>
  <c r="C9" i="19" s="1"/>
  <c r="D10" i="19"/>
  <c r="E10" i="19"/>
  <c r="D11" i="19"/>
  <c r="E11" i="19"/>
  <c r="F11" i="19"/>
  <c r="H11" i="19" s="1"/>
  <c r="D12" i="19"/>
  <c r="F12" i="19" s="1"/>
  <c r="G12" i="19" s="1"/>
  <c r="E12" i="19"/>
  <c r="D13" i="19"/>
  <c r="F13" i="19" s="1"/>
  <c r="G13" i="19" s="1"/>
  <c r="E13" i="19"/>
  <c r="D14" i="19"/>
  <c r="E14" i="19"/>
  <c r="F14" i="19"/>
  <c r="G14" i="19" s="1"/>
  <c r="D15" i="19"/>
  <c r="F15" i="19" s="1"/>
  <c r="G15" i="19" s="1"/>
  <c r="E15" i="19"/>
  <c r="D16" i="19"/>
  <c r="E16" i="19"/>
  <c r="F16" i="19"/>
  <c r="G16" i="19" s="1"/>
  <c r="D17" i="19"/>
  <c r="F17" i="19" s="1"/>
  <c r="E17" i="19"/>
  <c r="D18" i="19"/>
  <c r="F18" i="19" s="1"/>
  <c r="E18" i="19"/>
  <c r="C22" i="19"/>
  <c r="D22" i="19"/>
  <c r="E22" i="19"/>
  <c r="F22" i="19"/>
  <c r="H22" i="19"/>
  <c r="C23" i="19"/>
  <c r="D23" i="19"/>
  <c r="F23" i="19" s="1"/>
  <c r="H23" i="19" s="1"/>
  <c r="E23" i="19"/>
  <c r="C24" i="19"/>
  <c r="D24" i="19"/>
  <c r="E24" i="19"/>
  <c r="F24" i="19"/>
  <c r="G24" i="19"/>
  <c r="C25" i="19"/>
  <c r="D25" i="19"/>
  <c r="F25" i="19" s="1"/>
  <c r="E25" i="19"/>
  <c r="C26" i="19"/>
  <c r="D26" i="19"/>
  <c r="E26" i="19"/>
  <c r="F26" i="19"/>
  <c r="H26" i="19" s="1"/>
  <c r="C27" i="19"/>
  <c r="D27" i="19"/>
  <c r="E27" i="19"/>
  <c r="F27" i="19"/>
  <c r="G27" i="19" s="1"/>
  <c r="C28" i="19"/>
  <c r="D28" i="19"/>
  <c r="F28" i="19" s="1"/>
  <c r="G28" i="19" s="1"/>
  <c r="E28" i="19"/>
  <c r="C29" i="19"/>
  <c r="D29" i="19"/>
  <c r="F29" i="19" s="1"/>
  <c r="H29" i="19" s="1"/>
  <c r="E29" i="19"/>
  <c r="C30" i="19"/>
  <c r="D30" i="19"/>
  <c r="E30" i="19"/>
  <c r="F30" i="19"/>
  <c r="C32" i="19"/>
  <c r="D32" i="19"/>
  <c r="D31" i="19" s="1"/>
  <c r="E32" i="19"/>
  <c r="F32" i="19"/>
  <c r="H32" i="19"/>
  <c r="C33" i="19"/>
  <c r="D33" i="19"/>
  <c r="F33" i="19" s="1"/>
  <c r="E33" i="19"/>
  <c r="C34" i="19"/>
  <c r="D34" i="19"/>
  <c r="F34" i="19" s="1"/>
  <c r="E34" i="19"/>
  <c r="C35" i="19"/>
  <c r="D35" i="19"/>
  <c r="F35" i="19" s="1"/>
  <c r="E35" i="19"/>
  <c r="C37" i="19"/>
  <c r="D37" i="19"/>
  <c r="E37" i="19"/>
  <c r="C38" i="19"/>
  <c r="D38" i="19"/>
  <c r="F38" i="19" s="1"/>
  <c r="G38" i="19" s="1"/>
  <c r="E38" i="19"/>
  <c r="C39" i="19"/>
  <c r="D39" i="19"/>
  <c r="F39" i="19" s="1"/>
  <c r="H39" i="19" s="1"/>
  <c r="E39" i="19"/>
  <c r="C40" i="19"/>
  <c r="D40" i="19"/>
  <c r="E40" i="19"/>
  <c r="F40" i="19"/>
  <c r="E41" i="19"/>
  <c r="C42" i="19"/>
  <c r="D42" i="19"/>
  <c r="F42" i="19" s="1"/>
  <c r="C43" i="19"/>
  <c r="D43" i="19"/>
  <c r="F43" i="19" s="1"/>
  <c r="C7" i="2"/>
  <c r="D7" i="2"/>
  <c r="F7" i="2" s="1"/>
  <c r="E7" i="2"/>
  <c r="G7" i="2"/>
  <c r="C8" i="2"/>
  <c r="D8" i="2"/>
  <c r="E8" i="2"/>
  <c r="F8" i="2"/>
  <c r="C9" i="2"/>
  <c r="D9" i="2"/>
  <c r="F9" i="2" s="1"/>
  <c r="E9" i="2"/>
  <c r="C10" i="2"/>
  <c r="D10" i="2"/>
  <c r="F10" i="2" s="1"/>
  <c r="E10" i="2"/>
  <c r="C11" i="2"/>
  <c r="D11" i="2"/>
  <c r="F11" i="2" s="1"/>
  <c r="H11" i="2" s="1"/>
  <c r="E11" i="2"/>
  <c r="C12" i="2"/>
  <c r="D12" i="2"/>
  <c r="F12" i="2" s="1"/>
  <c r="E12" i="2"/>
  <c r="C13" i="2"/>
  <c r="D13" i="2"/>
  <c r="F13" i="2" s="1"/>
  <c r="H13" i="2" s="1"/>
  <c r="E13" i="2"/>
  <c r="C14" i="2"/>
  <c r="D14" i="2"/>
  <c r="E14" i="2"/>
  <c r="F14" i="2"/>
  <c r="H14" i="2" s="1"/>
  <c r="C15" i="2"/>
  <c r="D15" i="2"/>
  <c r="F15" i="2" s="1"/>
  <c r="H15" i="2" s="1"/>
  <c r="E15" i="2"/>
  <c r="C16" i="2"/>
  <c r="D16" i="2"/>
  <c r="E16" i="2"/>
  <c r="F16" i="2"/>
  <c r="H16" i="2"/>
  <c r="C19" i="2"/>
  <c r="D19" i="2"/>
  <c r="F19" i="2" s="1"/>
  <c r="E19" i="2"/>
  <c r="C20" i="2"/>
  <c r="D20" i="2"/>
  <c r="F20" i="2" s="1"/>
  <c r="E20" i="2"/>
  <c r="C21" i="2"/>
  <c r="D21" i="2"/>
  <c r="E21" i="2"/>
  <c r="F21" i="2"/>
  <c r="G21" i="2" s="1"/>
  <c r="C22" i="2"/>
  <c r="D22" i="2"/>
  <c r="F22" i="2" s="1"/>
  <c r="G22" i="2" s="1"/>
  <c r="E22" i="2"/>
  <c r="C23" i="2"/>
  <c r="D23" i="2"/>
  <c r="E23" i="2"/>
  <c r="F23" i="2"/>
  <c r="G23" i="2"/>
  <c r="C24" i="2"/>
  <c r="D24" i="2"/>
  <c r="F24" i="2" s="1"/>
  <c r="H24" i="2" s="1"/>
  <c r="E24" i="2"/>
  <c r="G24" i="2"/>
  <c r="C25" i="2"/>
  <c r="D25" i="2"/>
  <c r="F25" i="2" s="1"/>
  <c r="H25" i="2" s="1"/>
  <c r="E25" i="2"/>
  <c r="C26" i="2"/>
  <c r="D26" i="2"/>
  <c r="E26" i="2"/>
  <c r="F26" i="2"/>
  <c r="H26" i="2"/>
  <c r="C27" i="2"/>
  <c r="D27" i="2"/>
  <c r="F27" i="2" s="1"/>
  <c r="H27" i="2" s="1"/>
  <c r="E27" i="2"/>
  <c r="C28" i="2"/>
  <c r="D28" i="2"/>
  <c r="F28" i="2" s="1"/>
  <c r="H28" i="2" s="1"/>
  <c r="E28" i="2"/>
  <c r="C29" i="2"/>
  <c r="D29" i="2"/>
  <c r="F29" i="2" s="1"/>
  <c r="G29" i="2" s="1"/>
  <c r="E29" i="2"/>
  <c r="C30" i="2"/>
  <c r="D30" i="2"/>
  <c r="E30" i="2"/>
  <c r="F30" i="2"/>
  <c r="C31" i="2"/>
  <c r="D31" i="2"/>
  <c r="E31" i="2"/>
  <c r="C32" i="2"/>
  <c r="D32" i="2"/>
  <c r="F32" i="2" s="1"/>
  <c r="H32" i="2" s="1"/>
  <c r="E32" i="2"/>
  <c r="C33" i="2"/>
  <c r="D33" i="2"/>
  <c r="E33" i="2"/>
  <c r="F33" i="2"/>
  <c r="H33" i="2"/>
  <c r="C34" i="2"/>
  <c r="D34" i="2"/>
  <c r="F34" i="2" s="1"/>
  <c r="E34" i="2"/>
  <c r="C35" i="2"/>
  <c r="D35" i="2"/>
  <c r="E35" i="2"/>
  <c r="F35" i="2"/>
  <c r="G35" i="2" s="1"/>
  <c r="C36" i="2"/>
  <c r="D36" i="2"/>
  <c r="E36" i="2"/>
  <c r="F36" i="2"/>
  <c r="H36" i="2" s="1"/>
  <c r="C37" i="2"/>
  <c r="D37" i="2"/>
  <c r="F37" i="2" s="1"/>
  <c r="H37" i="2" s="1"/>
  <c r="E37" i="2"/>
  <c r="C38" i="2"/>
  <c r="D38" i="2"/>
  <c r="E38" i="2"/>
  <c r="F38" i="2"/>
  <c r="H38" i="2"/>
  <c r="C39" i="2"/>
  <c r="D39" i="2"/>
  <c r="F39" i="2" s="1"/>
  <c r="H39" i="2" s="1"/>
  <c r="E39" i="2"/>
  <c r="C40" i="2"/>
  <c r="D40" i="2"/>
  <c r="F40" i="2" s="1"/>
  <c r="H40" i="2" s="1"/>
  <c r="E40" i="2"/>
  <c r="C41" i="2"/>
  <c r="D41" i="2"/>
  <c r="C42" i="2"/>
  <c r="D42" i="2"/>
  <c r="E42" i="2"/>
  <c r="F42" i="2"/>
  <c r="C43" i="2"/>
  <c r="D43" i="2"/>
  <c r="E43" i="2"/>
  <c r="F43" i="2"/>
  <c r="G43" i="2" s="1"/>
  <c r="C44" i="2"/>
  <c r="D44" i="2"/>
  <c r="F44" i="2" s="1"/>
  <c r="G44" i="2" s="1"/>
  <c r="E44" i="2"/>
  <c r="C45" i="2"/>
  <c r="D45" i="2"/>
  <c r="E45" i="2"/>
  <c r="F45" i="2"/>
  <c r="G45" i="2"/>
  <c r="C46" i="2"/>
  <c r="D46" i="2"/>
  <c r="F46" i="2" s="1"/>
  <c r="G46" i="2" s="1"/>
  <c r="E46" i="2"/>
  <c r="C47" i="2"/>
  <c r="D47" i="2"/>
  <c r="F47" i="2" s="1"/>
  <c r="G47" i="2" s="1"/>
  <c r="E47" i="2"/>
  <c r="C48" i="2"/>
  <c r="D48" i="2"/>
  <c r="F48" i="2" s="1"/>
  <c r="G48" i="2" s="1"/>
  <c r="E48" i="2"/>
  <c r="C50" i="2"/>
  <c r="C49" i="2" s="1"/>
  <c r="D50" i="2"/>
  <c r="E50" i="2"/>
  <c r="C51" i="2"/>
  <c r="D51" i="2"/>
  <c r="E51" i="2"/>
  <c r="C52" i="2"/>
  <c r="D52" i="2"/>
  <c r="F52" i="2" s="1"/>
  <c r="E52" i="2"/>
  <c r="C54" i="2"/>
  <c r="D54" i="2"/>
  <c r="E54" i="2"/>
  <c r="F54" i="2"/>
  <c r="G54" i="2"/>
  <c r="C55" i="2"/>
  <c r="D55" i="2"/>
  <c r="F55" i="2" s="1"/>
  <c r="G55" i="2" s="1"/>
  <c r="E55" i="2"/>
  <c r="C56" i="2"/>
  <c r="D56" i="2"/>
  <c r="F56" i="2" s="1"/>
  <c r="G56" i="2" s="1"/>
  <c r="E56" i="2"/>
  <c r="C57" i="2"/>
  <c r="D57" i="2"/>
  <c r="E57" i="2"/>
  <c r="F57" i="2"/>
  <c r="G57" i="2"/>
  <c r="C58" i="2"/>
  <c r="D58" i="2"/>
  <c r="E58" i="2"/>
  <c r="F58" i="2"/>
  <c r="G58" i="2" s="1"/>
  <c r="C59" i="2"/>
  <c r="D59" i="2"/>
  <c r="E59" i="2"/>
  <c r="F59" i="2"/>
  <c r="H59" i="2" s="1"/>
  <c r="C61" i="2"/>
  <c r="D61" i="2"/>
  <c r="E61" i="2"/>
  <c r="F61" i="2"/>
  <c r="G61" i="2" s="1"/>
  <c r="C62" i="2"/>
  <c r="D62" i="2"/>
  <c r="F62" i="2" s="1"/>
  <c r="G62" i="2" s="1"/>
  <c r="E62" i="2"/>
  <c r="C63" i="2"/>
  <c r="D63" i="2"/>
  <c r="E63" i="2"/>
  <c r="G63" i="2" s="1"/>
  <c r="F63" i="2"/>
  <c r="C64" i="2"/>
  <c r="D64" i="2"/>
  <c r="F64" i="2" s="1"/>
  <c r="G64" i="2" s="1"/>
  <c r="E64" i="2"/>
  <c r="E65" i="2"/>
  <c r="C66" i="2"/>
  <c r="D66" i="2"/>
  <c r="E66" i="2"/>
  <c r="C67" i="2"/>
  <c r="D67" i="2"/>
  <c r="F67" i="2" s="1"/>
  <c r="E67" i="2"/>
  <c r="C69" i="2"/>
  <c r="C68" i="2" s="1"/>
  <c r="D69" i="2"/>
  <c r="E69" i="2"/>
  <c r="E68" i="2" s="1"/>
  <c r="F69" i="2"/>
  <c r="F68" i="2" s="1"/>
  <c r="C70" i="2"/>
  <c r="D70" i="2"/>
  <c r="E70" i="2"/>
  <c r="F70" i="2"/>
  <c r="G70" i="2" s="1"/>
  <c r="H70" i="2"/>
  <c r="C72" i="2"/>
  <c r="D72" i="2"/>
  <c r="E72" i="2"/>
  <c r="F72" i="2"/>
  <c r="C73" i="2"/>
  <c r="D73" i="2"/>
  <c r="E73" i="2"/>
  <c r="F73" i="2"/>
  <c r="G73" i="2"/>
  <c r="C74" i="2"/>
  <c r="D74" i="2"/>
  <c r="F74" i="2" s="1"/>
  <c r="G74" i="2" s="1"/>
  <c r="E74" i="2"/>
  <c r="C75" i="2"/>
  <c r="D75" i="2"/>
  <c r="F75" i="2" s="1"/>
  <c r="G75" i="2" s="1"/>
  <c r="E75" i="2"/>
  <c r="C76" i="2"/>
  <c r="C7" i="19" s="1"/>
  <c r="C77" i="2"/>
  <c r="D77" i="2"/>
  <c r="E77" i="2"/>
  <c r="F77" i="2"/>
  <c r="H77" i="2" s="1"/>
  <c r="G77" i="2"/>
  <c r="C78" i="2"/>
  <c r="D78" i="2"/>
  <c r="E78" i="2"/>
  <c r="G81" i="2"/>
  <c r="E83" i="2"/>
  <c r="C84" i="2"/>
  <c r="D84" i="2"/>
  <c r="F84" i="2" s="1"/>
  <c r="H84" i="2" s="1"/>
  <c r="E84" i="2"/>
  <c r="C85" i="2"/>
  <c r="D85" i="2"/>
  <c r="E85" i="2"/>
  <c r="F85" i="2"/>
  <c r="G85" i="2"/>
  <c r="C86" i="2"/>
  <c r="D86" i="2"/>
  <c r="F86" i="2" s="1"/>
  <c r="G86" i="2" s="1"/>
  <c r="E86" i="2"/>
  <c r="C87" i="2"/>
  <c r="D87" i="2"/>
  <c r="F87" i="2" s="1"/>
  <c r="G87" i="2" s="1"/>
  <c r="E87" i="2"/>
  <c r="C88" i="2"/>
  <c r="D88" i="2"/>
  <c r="F88" i="2" s="1"/>
  <c r="G88" i="2" s="1"/>
  <c r="E88" i="2"/>
  <c r="E89" i="2"/>
  <c r="C91" i="2"/>
  <c r="D91" i="2"/>
  <c r="F91" i="2" s="1"/>
  <c r="E91" i="2"/>
  <c r="C92" i="2"/>
  <c r="D92" i="2"/>
  <c r="F92" i="2" s="1"/>
  <c r="H92" i="2" s="1"/>
  <c r="E92" i="2"/>
  <c r="C93" i="2"/>
  <c r="D93" i="2"/>
  <c r="F93" i="2" s="1"/>
  <c r="H93" i="2" s="1"/>
  <c r="E93" i="2"/>
  <c r="C94" i="2"/>
  <c r="C98" i="2" s="1"/>
  <c r="D94" i="2"/>
  <c r="E94" i="2"/>
  <c r="H94" i="2" s="1"/>
  <c r="F94" i="2"/>
  <c r="C95" i="2"/>
  <c r="D95" i="2"/>
  <c r="E95" i="2"/>
  <c r="E98" i="2" s="1"/>
  <c r="F95" i="2"/>
  <c r="H95" i="2" s="1"/>
  <c r="C96" i="2"/>
  <c r="D96" i="2"/>
  <c r="E96" i="2"/>
  <c r="F96" i="2"/>
  <c r="H96" i="2" s="1"/>
  <c r="C97" i="2"/>
  <c r="D97" i="2"/>
  <c r="F97" i="2" s="1"/>
  <c r="H97" i="2" s="1"/>
  <c r="E97" i="2"/>
  <c r="C29" i="21"/>
  <c r="D29" i="21"/>
  <c r="E29" i="21" s="1"/>
  <c r="E30" i="21"/>
  <c r="F30" i="21"/>
  <c r="E31" i="21"/>
  <c r="F31" i="21"/>
  <c r="E32" i="21"/>
  <c r="E33" i="21"/>
  <c r="F33" i="21"/>
  <c r="E34" i="21"/>
  <c r="F34" i="21"/>
  <c r="C35" i="21"/>
  <c r="C42" i="21" s="1"/>
  <c r="C44" i="21" s="1"/>
  <c r="C45" i="21" s="1"/>
  <c r="D35" i="21"/>
  <c r="F35" i="21" s="1"/>
  <c r="E35" i="21"/>
  <c r="E36" i="21"/>
  <c r="F36" i="21"/>
  <c r="C37" i="21"/>
  <c r="D37" i="21"/>
  <c r="E37" i="21" s="1"/>
  <c r="F37" i="21"/>
  <c r="E38" i="21"/>
  <c r="F38" i="21"/>
  <c r="E39" i="21"/>
  <c r="F39" i="21"/>
  <c r="E40" i="21"/>
  <c r="C41" i="21"/>
  <c r="E43" i="21"/>
  <c r="C47" i="21"/>
  <c r="F47" i="21" s="1"/>
  <c r="E47" i="21"/>
  <c r="E48" i="21"/>
  <c r="F48" i="21"/>
  <c r="E49" i="21"/>
  <c r="F49" i="21"/>
  <c r="E50" i="21"/>
  <c r="F50" i="21"/>
  <c r="E51" i="21"/>
  <c r="F51" i="21"/>
  <c r="E52" i="21"/>
  <c r="F52" i="21"/>
  <c r="E53" i="21"/>
  <c r="F53" i="21"/>
  <c r="C54" i="21"/>
  <c r="D54" i="21"/>
  <c r="F54" i="21" s="1"/>
  <c r="E54" i="21"/>
  <c r="E56" i="21"/>
  <c r="E57" i="21"/>
  <c r="F57" i="21"/>
  <c r="E58" i="21"/>
  <c r="E59" i="21"/>
  <c r="E60" i="21"/>
  <c r="F60" i="21"/>
  <c r="E61" i="21"/>
  <c r="F61" i="21"/>
  <c r="E62" i="21"/>
  <c r="F62" i="21"/>
  <c r="E63" i="21"/>
  <c r="F63" i="21"/>
  <c r="E64" i="21"/>
  <c r="E65" i="21"/>
  <c r="C66" i="21"/>
  <c r="D66" i="21"/>
  <c r="F66" i="21" s="1"/>
  <c r="E66" i="21"/>
  <c r="E68" i="21"/>
  <c r="E69" i="21"/>
  <c r="F69" i="21"/>
  <c r="E70" i="21"/>
  <c r="E71" i="21"/>
  <c r="E72" i="21"/>
  <c r="K72" i="21"/>
  <c r="E73" i="21"/>
  <c r="F73" i="21"/>
  <c r="C74" i="21"/>
  <c r="D74" i="21"/>
  <c r="F74" i="21" s="1"/>
  <c r="E74" i="21"/>
  <c r="C75" i="21"/>
  <c r="D75" i="21"/>
  <c r="E75" i="21" s="1"/>
  <c r="E76" i="21"/>
  <c r="E77" i="21"/>
  <c r="E78" i="21"/>
  <c r="E79" i="21"/>
  <c r="C81" i="21"/>
  <c r="D81" i="21"/>
  <c r="E81" i="21"/>
  <c r="E82" i="21"/>
  <c r="E83" i="21"/>
  <c r="E84" i="21"/>
  <c r="E85" i="21"/>
  <c r="E86" i="21"/>
  <c r="E88" i="21"/>
  <c r="C90" i="21"/>
  <c r="E90" i="21"/>
  <c r="F90" i="21"/>
  <c r="E91" i="21"/>
  <c r="F91" i="21"/>
  <c r="E92" i="21"/>
  <c r="F92" i="21"/>
  <c r="E93" i="21"/>
  <c r="F93" i="21"/>
  <c r="E94" i="21"/>
  <c r="F94" i="21"/>
  <c r="E95" i="21"/>
  <c r="C96" i="21"/>
  <c r="D96" i="21"/>
  <c r="E96" i="21"/>
  <c r="F96" i="21"/>
  <c r="E97" i="21"/>
  <c r="E98" i="21"/>
  <c r="C99" i="21"/>
  <c r="C102" i="21" s="1"/>
  <c r="E102" i="21" s="1"/>
  <c r="D99" i="21"/>
  <c r="E99" i="21" s="1"/>
  <c r="E100" i="21"/>
  <c r="E101" i="21"/>
  <c r="F102" i="21"/>
  <c r="E104" i="21"/>
  <c r="E105" i="21"/>
  <c r="E106" i="21"/>
  <c r="E107" i="21"/>
  <c r="E108" i="21"/>
  <c r="E109" i="21"/>
  <c r="E110" i="21"/>
  <c r="E111" i="21"/>
  <c r="C113" i="21"/>
  <c r="D113" i="21"/>
  <c r="E113" i="21" s="1"/>
  <c r="E114" i="21"/>
  <c r="F114" i="21"/>
  <c r="E115" i="21"/>
  <c r="F115" i="21"/>
  <c r="C116" i="21"/>
  <c r="C117" i="21" s="1"/>
  <c r="F117" i="21" s="1"/>
  <c r="D116" i="21"/>
  <c r="E116" i="21" s="1"/>
  <c r="D117" i="21"/>
  <c r="E117" i="21" s="1"/>
  <c r="E118" i="21"/>
  <c r="F118" i="21"/>
  <c r="E119" i="21"/>
  <c r="F119" i="21"/>
  <c r="F98" i="2" l="1"/>
  <c r="H98" i="2" s="1"/>
  <c r="H91" i="2"/>
  <c r="G9" i="3"/>
  <c r="H9" i="3"/>
  <c r="G52" i="2"/>
  <c r="H52" i="2"/>
  <c r="F18" i="2"/>
  <c r="H19" i="2"/>
  <c r="G67" i="2"/>
  <c r="H67" i="2"/>
  <c r="G11" i="3"/>
  <c r="H11" i="3"/>
  <c r="E41" i="2"/>
  <c r="D41" i="21"/>
  <c r="D68" i="2"/>
  <c r="D80" i="2" s="1"/>
  <c r="E53" i="2"/>
  <c r="G34" i="19"/>
  <c r="E31" i="19"/>
  <c r="E21" i="19"/>
  <c r="D32" i="18"/>
  <c r="D13" i="18"/>
  <c r="G17" i="19"/>
  <c r="G30" i="18"/>
  <c r="D98" i="2"/>
  <c r="D53" i="2"/>
  <c r="E36" i="19"/>
  <c r="D21" i="19"/>
  <c r="F68" i="18"/>
  <c r="G68" i="18" s="1"/>
  <c r="F61" i="18"/>
  <c r="G61" i="18" s="1"/>
  <c r="F29" i="21"/>
  <c r="C65" i="2"/>
  <c r="C53" i="2"/>
  <c r="C80" i="2" s="1"/>
  <c r="H12" i="2"/>
  <c r="H10" i="2"/>
  <c r="C31" i="19"/>
  <c r="C21" i="19"/>
  <c r="F116" i="21"/>
  <c r="F113" i="21"/>
  <c r="E18" i="2"/>
  <c r="C41" i="19"/>
  <c r="C36" i="19"/>
  <c r="G30" i="19"/>
  <c r="G25" i="19"/>
  <c r="H7" i="19"/>
  <c r="C7" i="18"/>
  <c r="E6" i="3"/>
  <c r="F53" i="2"/>
  <c r="D42" i="21"/>
  <c r="E49" i="2"/>
  <c r="G49" i="2" s="1"/>
  <c r="D18" i="2"/>
  <c r="C19" i="19"/>
  <c r="F40" i="18"/>
  <c r="E22" i="18"/>
  <c r="G15" i="18"/>
  <c r="H12" i="3"/>
  <c r="F41" i="2"/>
  <c r="G41" i="2" s="1"/>
  <c r="C22" i="18"/>
  <c r="G69" i="2"/>
  <c r="D49" i="2"/>
  <c r="F49" i="2" s="1"/>
  <c r="G42" i="2"/>
  <c r="C18" i="2"/>
  <c r="H9" i="2"/>
  <c r="D41" i="19"/>
  <c r="G18" i="19"/>
  <c r="E40" i="18"/>
  <c r="G25" i="18"/>
  <c r="D22" i="18"/>
  <c r="C6" i="3"/>
  <c r="F7" i="3"/>
  <c r="D6" i="3"/>
  <c r="D7" i="18"/>
  <c r="F8" i="18"/>
  <c r="H11" i="18"/>
  <c r="G11" i="18"/>
  <c r="F13" i="18"/>
  <c r="G13" i="18" s="1"/>
  <c r="G14" i="18"/>
  <c r="G17" i="18"/>
  <c r="H17" i="18"/>
  <c r="H19" i="18"/>
  <c r="G23" i="18"/>
  <c r="F22" i="18"/>
  <c r="F27" i="18"/>
  <c r="D26" i="18"/>
  <c r="F32" i="18"/>
  <c r="H32" i="18" s="1"/>
  <c r="H33" i="18"/>
  <c r="G37" i="18"/>
  <c r="H37" i="18"/>
  <c r="G40" i="18"/>
  <c r="F57" i="18"/>
  <c r="H78" i="18"/>
  <c r="G78" i="18"/>
  <c r="D9" i="19"/>
  <c r="F10" i="19"/>
  <c r="G10" i="19" s="1"/>
  <c r="D36" i="19"/>
  <c r="D44" i="19" s="1"/>
  <c r="F37" i="19"/>
  <c r="C17" i="2"/>
  <c r="C60" i="2" s="1"/>
  <c r="C79" i="2"/>
  <c r="D17" i="2"/>
  <c r="D60" i="2" s="1"/>
  <c r="E17" i="2"/>
  <c r="F17" i="2"/>
  <c r="H7" i="2"/>
  <c r="H8" i="2"/>
  <c r="H49" i="2"/>
  <c r="D65" i="2"/>
  <c r="D79" i="2" s="1"/>
  <c r="F66" i="2"/>
  <c r="F65" i="2" s="1"/>
  <c r="F79" i="2" s="1"/>
  <c r="H68" i="2"/>
  <c r="G68" i="2"/>
  <c r="F31" i="19"/>
  <c r="H31" i="19" s="1"/>
  <c r="E80" i="2"/>
  <c r="C44" i="19"/>
  <c r="F41" i="19"/>
  <c r="G41" i="19" s="1"/>
  <c r="E7" i="18"/>
  <c r="D18" i="18"/>
  <c r="C26" i="18"/>
  <c r="E57" i="18"/>
  <c r="E76" i="18"/>
  <c r="F21" i="19"/>
  <c r="E26" i="18"/>
  <c r="C76" i="18"/>
  <c r="F66" i="18"/>
  <c r="G66" i="18" s="1"/>
  <c r="E44" i="19"/>
  <c r="C18" i="18" l="1"/>
  <c r="C38" i="18" s="1"/>
  <c r="C77" i="18" s="1"/>
  <c r="C80" i="18" s="1"/>
  <c r="E41" i="21"/>
  <c r="F41" i="21"/>
  <c r="H53" i="2"/>
  <c r="H18" i="2"/>
  <c r="E79" i="2"/>
  <c r="E42" i="21"/>
  <c r="D44" i="21"/>
  <c r="F80" i="2"/>
  <c r="H80" i="2" s="1"/>
  <c r="E18" i="18"/>
  <c r="E60" i="2"/>
  <c r="E71" i="2" s="1"/>
  <c r="E76" i="2" s="1"/>
  <c r="F59" i="18"/>
  <c r="F6" i="3"/>
  <c r="G7" i="3"/>
  <c r="F7" i="18"/>
  <c r="H8" i="18"/>
  <c r="G8" i="18"/>
  <c r="F26" i="18"/>
  <c r="H26" i="18" s="1"/>
  <c r="H27" i="18"/>
  <c r="F9" i="19"/>
  <c r="D19" i="19"/>
  <c r="F36" i="19"/>
  <c r="H36" i="19" s="1"/>
  <c r="G37" i="19"/>
  <c r="C83" i="2"/>
  <c r="C89" i="2" s="1"/>
  <c r="C71" i="2"/>
  <c r="D83" i="2"/>
  <c r="D71" i="2"/>
  <c r="D76" i="2" s="1"/>
  <c r="F60" i="2"/>
  <c r="H17" i="2"/>
  <c r="G17" i="2"/>
  <c r="H79" i="2"/>
  <c r="G79" i="2"/>
  <c r="H65" i="2"/>
  <c r="G65" i="2"/>
  <c r="G21" i="19"/>
  <c r="H21" i="19"/>
  <c r="G59" i="18"/>
  <c r="F76" i="18"/>
  <c r="G76" i="18" s="1"/>
  <c r="D38" i="18"/>
  <c r="D77" i="18" s="1"/>
  <c r="D80" i="18" s="1"/>
  <c r="G57" i="18"/>
  <c r="E38" i="18"/>
  <c r="E77" i="18" s="1"/>
  <c r="E80" i="18" s="1"/>
  <c r="G22" i="18"/>
  <c r="F18" i="18"/>
  <c r="H18" i="18" s="1"/>
  <c r="D45" i="21" l="1"/>
  <c r="E44" i="21"/>
  <c r="F44" i="19"/>
  <c r="H44" i="19" s="1"/>
  <c r="G6" i="3"/>
  <c r="H6" i="3"/>
  <c r="H7" i="18"/>
  <c r="F38" i="18"/>
  <c r="H9" i="19"/>
  <c r="F19" i="19"/>
  <c r="H19" i="19" s="1"/>
  <c r="D89" i="2"/>
  <c r="F83" i="2"/>
  <c r="F71" i="2"/>
  <c r="H60" i="2"/>
  <c r="G60" i="2"/>
  <c r="E45" i="21" l="1"/>
  <c r="F45" i="21"/>
  <c r="G38" i="18"/>
  <c r="H38" i="18"/>
  <c r="F77" i="18"/>
  <c r="F89" i="2"/>
  <c r="H83" i="2"/>
  <c r="G83" i="2"/>
  <c r="F76" i="2"/>
  <c r="H71" i="2"/>
  <c r="G71" i="2"/>
  <c r="F80" i="18" l="1"/>
  <c r="H80" i="18" s="1"/>
  <c r="H77" i="18"/>
  <c r="H89" i="2"/>
  <c r="G89" i="2"/>
  <c r="H76" i="2"/>
  <c r="G76" i="2"/>
</calcChain>
</file>

<file path=xl/sharedStrings.xml><?xml version="1.0" encoding="utf-8"?>
<sst xmlns="http://schemas.openxmlformats.org/spreadsheetml/2006/main" count="685" uniqueCount="348">
  <si>
    <t>Код рядка</t>
  </si>
  <si>
    <t>капітальне будівництво</t>
  </si>
  <si>
    <t>придбання (виготовлення) основних засобів</t>
  </si>
  <si>
    <t>придбання (створення) нематеріальних активів</t>
  </si>
  <si>
    <t>Фінансовий результат від операційної діяльності</t>
  </si>
  <si>
    <t>Витрати на оплату праці</t>
  </si>
  <si>
    <t>Відрахування на соціальні заходи</t>
  </si>
  <si>
    <t>Амортизація</t>
  </si>
  <si>
    <t>за ЗКГНГ</t>
  </si>
  <si>
    <t>за СПОДУ</t>
  </si>
  <si>
    <t xml:space="preserve">за  КВЕД  </t>
  </si>
  <si>
    <t xml:space="preserve">Місцезнаходження  </t>
  </si>
  <si>
    <t xml:space="preserve">Телефон </t>
  </si>
  <si>
    <t xml:space="preserve">Прізвище та ініціали керівника  </t>
  </si>
  <si>
    <t xml:space="preserve">Підприємство  </t>
  </si>
  <si>
    <t xml:space="preserve">Організаційно-правова форма </t>
  </si>
  <si>
    <t xml:space="preserve">Вид економічної діяльності    </t>
  </si>
  <si>
    <t xml:space="preserve">Галузь     </t>
  </si>
  <si>
    <t xml:space="preserve">Код рядка </t>
  </si>
  <si>
    <t>Усього доходів</t>
  </si>
  <si>
    <t>Територія</t>
  </si>
  <si>
    <t>Форма власності</t>
  </si>
  <si>
    <t>витрати на страхові послуги</t>
  </si>
  <si>
    <t>витрати на аудиторські послуги</t>
  </si>
  <si>
    <t>Валовий прибуток (збиток)</t>
  </si>
  <si>
    <t xml:space="preserve">прибуток </t>
  </si>
  <si>
    <t>збиток</t>
  </si>
  <si>
    <t>Резервний фонд</t>
  </si>
  <si>
    <t>витрати на паливо та енергію</t>
  </si>
  <si>
    <t>Інші операційні витрати</t>
  </si>
  <si>
    <t>придбання (виготовлення) інших необоротних матеріальних активів</t>
  </si>
  <si>
    <t>витрати на службові відрядження</t>
  </si>
  <si>
    <t>витрати на зв’язок</t>
  </si>
  <si>
    <t>витрати на оплату праці</t>
  </si>
  <si>
    <t>відрахування на соціальні заходи</t>
  </si>
  <si>
    <t>амортизація основних засобів і нематеріальних активів загальногосподарського призначення</t>
  </si>
  <si>
    <t>витрати на операційну оренду основних засобів та роялті, що мають загальногосподарське призначення</t>
  </si>
  <si>
    <t>витрати на страхування майна загальногосподарського призначення</t>
  </si>
  <si>
    <t>витрати на страхування загальногосподарського персоналу</t>
  </si>
  <si>
    <t xml:space="preserve">організаційно-технічні послуги </t>
  </si>
  <si>
    <t>юридичні послуги</t>
  </si>
  <si>
    <t>послуги з оцінки майна</t>
  </si>
  <si>
    <t>витрати на охорону праці загальногосподарського персоналу</t>
  </si>
  <si>
    <t xml:space="preserve">витрати на підвищення кваліфікації та перепідготовку кадрів </t>
  </si>
  <si>
    <t>витрати на поліпшення основних фондів</t>
  </si>
  <si>
    <t>відрахування до резерву сумнівних боргів</t>
  </si>
  <si>
    <t>Усього</t>
  </si>
  <si>
    <t>Залишок нерозподіленого прибутку (непокритого збитку) на початок звітного періоду</t>
  </si>
  <si>
    <t>Залишок нерозподіленого прибутку (непокритого збитку) на кінець звітного періоду</t>
  </si>
  <si>
    <t>відрахування до недержавних пенсійних фондів</t>
  </si>
  <si>
    <t>витрати на консалтингові послуги</t>
  </si>
  <si>
    <t>амортизація основних засобів і нематеріальних активів</t>
  </si>
  <si>
    <t>консультаційні та інформаційні послуги</t>
  </si>
  <si>
    <t>модернізація, модифікація (добудова, дообладнання, реконструкція) основних засобів</t>
  </si>
  <si>
    <t>Розвиток виробництва</t>
  </si>
  <si>
    <t>витрати на благодійну допомогу</t>
  </si>
  <si>
    <t>витрати на утримання основних фондів, інших необоротних активів загальногосподарського використання,  у тому числі:</t>
  </si>
  <si>
    <t>(посада)</t>
  </si>
  <si>
    <t>(підпис)</t>
  </si>
  <si>
    <t>витрати на рекламу</t>
  </si>
  <si>
    <t>Інші операційні витрати, усього, у тому числі:</t>
  </si>
  <si>
    <t>Капітальні інвестиції, усього,
у тому числі:</t>
  </si>
  <si>
    <t>податок на доходи фізичних осіб</t>
  </si>
  <si>
    <t>акцизний податок</t>
  </si>
  <si>
    <t>кредити</t>
  </si>
  <si>
    <t>Повернення коштів за короткостроковими зобов'язаннями, у тому числі:</t>
  </si>
  <si>
    <t>Отримання коштів за короткостроковими зобов'язаннями, у тому числі:</t>
  </si>
  <si>
    <t xml:space="preserve">позики </t>
  </si>
  <si>
    <t>Фінансовий результат до оподаткування</t>
  </si>
  <si>
    <t>І. Формування фінансових результатів</t>
  </si>
  <si>
    <t xml:space="preserve">         (ініціали, прізвище)    </t>
  </si>
  <si>
    <t>рентна плата за транспортування</t>
  </si>
  <si>
    <t>Середньооблікова кількість штатних працівників</t>
  </si>
  <si>
    <t>витрати, пов'язані з використанням власних службових автомобілів</t>
  </si>
  <si>
    <t>Дохід від участі в капіталі (розшифрувати)</t>
  </si>
  <si>
    <t>Інші фінансові доходи (розшифрувати)</t>
  </si>
  <si>
    <t>інші адміністративні витрати (розшифрувати)</t>
  </si>
  <si>
    <t>Фінансові витрати (розшифрувати)</t>
  </si>
  <si>
    <t>Втрати від участі в капіталі (розшифрувати)</t>
  </si>
  <si>
    <t>Інші фонди (розшифрувати)</t>
  </si>
  <si>
    <t>Інші цілі (розшифрувати)</t>
  </si>
  <si>
    <t>Усього витрат</t>
  </si>
  <si>
    <t>облігації</t>
  </si>
  <si>
    <t>інші витрати (розшифрувати)</t>
  </si>
  <si>
    <t>інші витрати на збут (розшифрувати)</t>
  </si>
  <si>
    <t>за КОАТУУ</t>
  </si>
  <si>
    <t>за КОПФГ</t>
  </si>
  <si>
    <t xml:space="preserve">за ЄДРПОУ </t>
  </si>
  <si>
    <t>у тому числі за основними видами діяльності за КВЕД</t>
  </si>
  <si>
    <t>погашення реструктуризованих та відстрочених сум, що підлягають сплаті в поточному році до бюджетів та державних цільових фондів</t>
  </si>
  <si>
    <t>Рік</t>
  </si>
  <si>
    <t>EBITDA</t>
  </si>
  <si>
    <t>Власний капітал</t>
  </si>
  <si>
    <t>Розподіл чистого прибутку</t>
  </si>
  <si>
    <t>IІ. Розрахунки з бюджетом</t>
  </si>
  <si>
    <t>Чистий рух коштів від інвестиційної діяльності </t>
  </si>
  <si>
    <t>Чистий рух коштів від фінансової діяльності </t>
  </si>
  <si>
    <t>Розрахунок показника EBITDA</t>
  </si>
  <si>
    <t xml:space="preserve">Вплив зміни валютних курсів на залишок коштів </t>
  </si>
  <si>
    <t>Довгострокові зобов'язання і забезпечення</t>
  </si>
  <si>
    <t>Поточні зобов'язання і забезпечення</t>
  </si>
  <si>
    <t>Собівартість реалізованої продукції (товарів, робіт, послуг)</t>
  </si>
  <si>
    <t>у тому числі на державну частку</t>
  </si>
  <si>
    <t>транспортні витрати</t>
  </si>
  <si>
    <t>витрати на зберігання та упаковку</t>
  </si>
  <si>
    <t>Стандарти звітності П(с)БОУ</t>
  </si>
  <si>
    <t>Стандарти звітності МСФЗ</t>
  </si>
  <si>
    <t>Перенесено з додаткового капіталу</t>
  </si>
  <si>
    <t>Основні фінансові показники</t>
  </si>
  <si>
    <t>Чистий дохід від реалізації продукції (товарів, робіт, послуг)</t>
  </si>
  <si>
    <t>державними унітарними підприємствами та їх об'єднаннями до державного бюджету</t>
  </si>
  <si>
    <t>витрати на оренду службових автомобілів</t>
  </si>
  <si>
    <t xml:space="preserve">IV. Капітальні інвестиції </t>
  </si>
  <si>
    <t>V. Коефіцієнтний аналіз</t>
  </si>
  <si>
    <t>курсові різниці</t>
  </si>
  <si>
    <t>2012/1</t>
  </si>
  <si>
    <t>4010</t>
  </si>
  <si>
    <t>Адміністративні витрати, у тому числі:</t>
  </si>
  <si>
    <t>Витрати на збут, у тому числі:</t>
  </si>
  <si>
    <t>Елементи операційних витрат</t>
  </si>
  <si>
    <t>Факт наростаючим підсумком з початку року</t>
  </si>
  <si>
    <t>факт</t>
  </si>
  <si>
    <t xml:space="preserve">                  (підпис)</t>
  </si>
  <si>
    <t xml:space="preserve">                                                   (посада)</t>
  </si>
  <si>
    <t>інші операційні витрати (розшифрувати)</t>
  </si>
  <si>
    <t>Неконтрольована частка</t>
  </si>
  <si>
    <t>минулий рік</t>
  </si>
  <si>
    <t>поточний рік</t>
  </si>
  <si>
    <t xml:space="preserve">план </t>
  </si>
  <si>
    <t>Усього активи</t>
  </si>
  <si>
    <t>Усього зобов'язання і забезпечення</t>
  </si>
  <si>
    <t>Доходи і витрати (деталізація)</t>
  </si>
  <si>
    <t xml:space="preserve">пояснення та обґрунтування відхилення від запланованого рівня доходів/витрат                               </t>
  </si>
  <si>
    <t>відхилення,  +/–</t>
  </si>
  <si>
    <t>виконання, %</t>
  </si>
  <si>
    <t>Фінансовий результат від операційної діяльності, рядок 1100</t>
  </si>
  <si>
    <t>Матеріальні витрати, у тому числі:</t>
  </si>
  <si>
    <t>витрати на сировину та основні матеріали</t>
  </si>
  <si>
    <t>Найменування показника</t>
  </si>
  <si>
    <t>адміністративно-управлінський персонал</t>
  </si>
  <si>
    <t>власні кошти</t>
  </si>
  <si>
    <t xml:space="preserve">                   (підпис)</t>
  </si>
  <si>
    <t xml:space="preserve">                                         (посада)</t>
  </si>
  <si>
    <t xml:space="preserve">(ініціали, прізвище)    </t>
  </si>
  <si>
    <t xml:space="preserve">                                           (посада)</t>
  </si>
  <si>
    <t xml:space="preserve">             (ініціали, прізвище)    </t>
  </si>
  <si>
    <t>Джерела капітальних інвестицій, усього, у тому числі:</t>
  </si>
  <si>
    <t>Витрати з податку на прибуток</t>
  </si>
  <si>
    <t>Дохід з податку на прибуток</t>
  </si>
  <si>
    <t xml:space="preserve">Прибуток від припиненої діяльності після оподаткування </t>
  </si>
  <si>
    <t xml:space="preserve">Збиток від припиненої діяльності після оподаткування </t>
  </si>
  <si>
    <t>капітальний ремонт</t>
  </si>
  <si>
    <t>Інші операційні доходи, усього, у тому числі:</t>
  </si>
  <si>
    <t>інші операційні доходи (розшифрувати)</t>
  </si>
  <si>
    <t>Інші доходи, усього, у тому числі:</t>
  </si>
  <si>
    <t>інші доходи (розшифрувати)</t>
  </si>
  <si>
    <t>Інші витрати, усього, у тому числі:</t>
  </si>
  <si>
    <t>Нараховані до сплати відрахування частини чистого прибутку, усього, у тому числі:</t>
  </si>
  <si>
    <t>Надходження авансів від покупців і замовників</t>
  </si>
  <si>
    <t xml:space="preserve">Надходження грошових коштів від фінансової діяльності </t>
  </si>
  <si>
    <t xml:space="preserve">Розрахунки за продукцію (товари, роботи та послуги) </t>
  </si>
  <si>
    <t xml:space="preserve">Розрахунки з оплати праці </t>
  </si>
  <si>
    <t>податок на прибуток підприємств</t>
  </si>
  <si>
    <t>податок на додану вартість</t>
  </si>
  <si>
    <t>рентна плата</t>
  </si>
  <si>
    <t>Повернення коштів до бюджету</t>
  </si>
  <si>
    <t>Отримання коштів за довгостроковими зобов'язаннями, у тому числі:</t>
  </si>
  <si>
    <t>Повернення коштів за довгостроковими зобов'язаннями, у тому числі:</t>
  </si>
  <si>
    <t>Чистий фінансовий результат, у тому числі:</t>
  </si>
  <si>
    <t>ІІІ. Рух грошових коштів (за прямим методом)</t>
  </si>
  <si>
    <t>Повернення податків і зборів, у тому числі:</t>
  </si>
  <si>
    <t>податку на додану вартість</t>
  </si>
  <si>
    <t>Надходження від власного капіталу</t>
  </si>
  <si>
    <t>Витрачання на викуп власних акцій</t>
  </si>
  <si>
    <t>Чистий рух коштів від операційної діяльності</t>
  </si>
  <si>
    <t>нетипові операційні доходи (розшифрувати)</t>
  </si>
  <si>
    <t>Чистий фінансовий результат</t>
  </si>
  <si>
    <t>І. Рух коштів у результаті операційної діяльності</t>
  </si>
  <si>
    <t>II. Рух коштів у результаті інвестиційної діяльності</t>
  </si>
  <si>
    <t>III. Рух коштів у результаті фінансової діяльності</t>
  </si>
  <si>
    <t>Залишок коштів на початок періоду</t>
  </si>
  <si>
    <t>Залишок коштів на кінець періоду</t>
  </si>
  <si>
    <t>VI. Звіт про фінансовий стан</t>
  </si>
  <si>
    <t>VІI. Кредитна політика</t>
  </si>
  <si>
    <t>7000</t>
  </si>
  <si>
    <t>7010</t>
  </si>
  <si>
    <t>7001</t>
  </si>
  <si>
    <t>7002</t>
  </si>
  <si>
    <t>7003</t>
  </si>
  <si>
    <t>7011</t>
  </si>
  <si>
    <t>7012</t>
  </si>
  <si>
    <t>7013</t>
  </si>
  <si>
    <t>VIII. Дані про персонал та витрати на оплату праці</t>
  </si>
  <si>
    <t>8000</t>
  </si>
  <si>
    <t>8001</t>
  </si>
  <si>
    <t>8002</t>
  </si>
  <si>
    <t>8010</t>
  </si>
  <si>
    <t>8020</t>
  </si>
  <si>
    <t>1050/1</t>
  </si>
  <si>
    <t>Необоротні активи, усього, у тому числі:</t>
  </si>
  <si>
    <t>Основні засоби</t>
  </si>
  <si>
    <t>первісна вартість</t>
  </si>
  <si>
    <t>знос</t>
  </si>
  <si>
    <t>Оборотні активи, усього, у тому числі:</t>
  </si>
  <si>
    <t>Гроші та їх еквіваленти</t>
  </si>
  <si>
    <t>Рентабельність діяльності</t>
  </si>
  <si>
    <t>плюс амортизація, рядок 1430</t>
  </si>
  <si>
    <t>мінус операційні доходи від курсових різниць, рядок 1071</t>
  </si>
  <si>
    <t>плюс операційні витрати від курсових різниць, рядок 1081</t>
  </si>
  <si>
    <t>мінус значні нетипові операційні доходи, рядок 1072</t>
  </si>
  <si>
    <t>плюс значні нетипові операційні витрати, рядок 1082</t>
  </si>
  <si>
    <t xml:space="preserve">                                                 (посада)</t>
  </si>
  <si>
    <t>Факт наростаючим підсумком
з початку року</t>
  </si>
  <si>
    <t>Факт наростаючим підсумком 
з початку року</t>
  </si>
  <si>
    <t>Отримано залучених коштів, усього, у тому числі:</t>
  </si>
  <si>
    <t>Повернено залучених коштів, усього, у тому числі:</t>
  </si>
  <si>
    <t>Сплата податків та зборів до Державного бюджету України (податкові платежі), усього, у тому числі:</t>
  </si>
  <si>
    <t>ПДВ, що підлягає сплаті до бюджету за підсумками звітного періоду</t>
  </si>
  <si>
    <t>ПДВ, що підлягає відшкодуванню з бюджету за підсумками звітного періоду</t>
  </si>
  <si>
    <t>відрахування частини чистого прибутку державними унітарними підприємствами та їх об'єднаннями</t>
  </si>
  <si>
    <t>Усього виплат на користь держави</t>
  </si>
  <si>
    <t xml:space="preserve">Сплата податків, зборів та інших обов'язкових платежів </t>
  </si>
  <si>
    <t>інші податки та збори (розшифрувати)</t>
  </si>
  <si>
    <t>Сплата податків та зборів до місцевих бюджетів (податкові платежі), усього, у тому числі:</t>
  </si>
  <si>
    <t>земельний податок</t>
  </si>
  <si>
    <t>орендна плата</t>
  </si>
  <si>
    <t>Інші податки, збори та платежі на користь держави, усього, у тому числі:</t>
  </si>
  <si>
    <t>митні платежі</t>
  </si>
  <si>
    <t xml:space="preserve">єдиний внесок на загальнообов'язкове державне соціальне страхування                      </t>
  </si>
  <si>
    <t>інші податки, збори та платежі (розшифрувати)</t>
  </si>
  <si>
    <t>Погашення податкового боргу, усього, у тому числі:</t>
  </si>
  <si>
    <t>інші (штрафи, пені, неустойки) (розшифрувати)</t>
  </si>
  <si>
    <t>нетипові операційні витрати (розшифрувати)</t>
  </si>
  <si>
    <t>Одиниця виміру, тис. грн</t>
  </si>
  <si>
    <t>рентна плата за користування надрами</t>
  </si>
  <si>
    <t>залучені кредитні кошти</t>
  </si>
  <si>
    <t>У тому числі державні гранти і субсидії</t>
  </si>
  <si>
    <t>У тому числі фінансові запозичення</t>
  </si>
  <si>
    <t>довгострокові зобов'язання</t>
  </si>
  <si>
    <t>короткострокові зобов'язання</t>
  </si>
  <si>
    <t>інші фінансові зобов'язання</t>
  </si>
  <si>
    <t>Витрати на сировину та основні матеріали</t>
  </si>
  <si>
    <t xml:space="preserve">Витрати на паливо </t>
  </si>
  <si>
    <t>Витрати на електроенергію</t>
  </si>
  <si>
    <t>Витрати, що здійснюються для підтримання об’єкта в робочому стані (проведення ремонту, технічного огляду, нагляду, обслуговування тощо)</t>
  </si>
  <si>
    <t>Амортизація основних засобів і нематеріальних активів</t>
  </si>
  <si>
    <t>Інші витрати (розшифрувати)</t>
  </si>
  <si>
    <t>Виручка від реалізації продукції (товарів, робіт, послуг)</t>
  </si>
  <si>
    <t xml:space="preserve">Інші надходження (розшифрувати) </t>
  </si>
  <si>
    <t>Надходження грошових коштів від операційної діяльності</t>
  </si>
  <si>
    <t>Цільове фінансування (розшифрувати)</t>
  </si>
  <si>
    <t>Витрачання грошових коштів від операційної діяльності</t>
  </si>
  <si>
    <t>інші зобов’язання з податків і зборів (розшифрувати)</t>
  </si>
  <si>
    <t>Інші витрачання (розшифрувати)</t>
  </si>
  <si>
    <t>Надходження грошових коштів від інвестиційної діяльності</t>
  </si>
  <si>
    <t>Надходження від реалізації фінансових інвестицій, у тому числі:</t>
  </si>
  <si>
    <t xml:space="preserve">надходження від продажу акцій та облігацій </t>
  </si>
  <si>
    <t xml:space="preserve">Надходження від реалізації необоротних активів </t>
  </si>
  <si>
    <t>Надходження від отриманих відсотків</t>
  </si>
  <si>
    <t>Надходження дивідендів</t>
  </si>
  <si>
    <t>Витрачання грошових коштів від інвестиційної діяльності</t>
  </si>
  <si>
    <t>Витрачання на придбання фінансових інвестицій, у тому числі:</t>
  </si>
  <si>
    <t xml:space="preserve">витрачання на придбання акцій та облігацій </t>
  </si>
  <si>
    <t>Виплати за деривативами</t>
  </si>
  <si>
    <t>Інші платежі (розшифрувати)</t>
  </si>
  <si>
    <t>Витрачання грошових коштів від фінансової діяльності</t>
  </si>
  <si>
    <t xml:space="preserve">Витрачання на придбання необоротних активів, у тому числі: </t>
  </si>
  <si>
    <t xml:space="preserve">придбання (створення) основних засобів (розшифрувати) </t>
  </si>
  <si>
    <t>3270/1</t>
  </si>
  <si>
    <t xml:space="preserve">капітальне будівництво (розшифрувати) </t>
  </si>
  <si>
    <t>3270/2</t>
  </si>
  <si>
    <t xml:space="preserve">придбання (створення) нематеріальних активів (розшифрувати) </t>
  </si>
  <si>
    <t>3270/3</t>
  </si>
  <si>
    <t>Чистий рух грошових коштів за звітний період</t>
  </si>
  <si>
    <t>Код</t>
  </si>
  <si>
    <t>Зобов’язання з податків, зборів та інших обов’язкових платежів, у тому числі:</t>
  </si>
  <si>
    <t>3156/1</t>
  </si>
  <si>
    <t>3156/2</t>
  </si>
  <si>
    <t>Надходження від деривативів</t>
  </si>
  <si>
    <t>Сплата дивідендів</t>
  </si>
  <si>
    <t>Витрачення на сплату відсотків</t>
  </si>
  <si>
    <t>Витрачення на сплату заборгованості з фінансової оренди</t>
  </si>
  <si>
    <t>Середньомісячні витрати на оплату праці одного працівника (гривень), усього, у тому числі:</t>
  </si>
  <si>
    <t>господарськими товариствами, у статутному капіталі яких більше 50 відсотків акцій (часток) належать державі, на виплату дивідендів</t>
  </si>
  <si>
    <t>відрахування частини чистого прибутку господарськими товариствами, у статутному капіталі яких більше 50 відсотків акцій (часток) належать державі, на виплату дивідендів на державну частку</t>
  </si>
  <si>
    <t>Годня В.В.</t>
  </si>
  <si>
    <t>ЗВЕДЕНИЙ ЗВІТ</t>
  </si>
  <si>
    <t xml:space="preserve">ПРО ВИКОНАННЯ ФІНАНСОВОГО ПЛАНУ ПІДПРИЄМСТВА </t>
  </si>
  <si>
    <t>Керівник                   начальник УКБ Полтавського МВК</t>
  </si>
  <si>
    <r>
      <t>Керівник</t>
    </r>
    <r>
      <rPr>
        <sz val="14"/>
        <rFont val="Times New Roman"/>
        <family val="1"/>
        <charset val="204"/>
      </rPr>
      <t xml:space="preserve">                       начальник УКБ Полтавського МВК</t>
    </r>
  </si>
  <si>
    <t>Керівник                 начальник УКБ Полтавського МВК</t>
  </si>
  <si>
    <t>Відрахування на соціальні заходи (ЄСВ)</t>
  </si>
  <si>
    <t>(рік)</t>
  </si>
  <si>
    <t>Звітний період (рік)</t>
  </si>
  <si>
    <t>-</t>
  </si>
  <si>
    <t>відхилення,           (- )екномія),          (+)                          ( перев-нання)</t>
  </si>
  <si>
    <t>(-)</t>
  </si>
  <si>
    <t>відхилення,  (+ ) економія/                       (-)перевиконання</t>
  </si>
  <si>
    <t>Чистий дохід від реалізації продукції (товарів, робіт, послуг),  в тому числі</t>
  </si>
  <si>
    <t>Інші операційні доходи</t>
  </si>
  <si>
    <t>Інші доходи</t>
  </si>
  <si>
    <t>Разом доходи ( рядок 1000+1001+1002)</t>
  </si>
  <si>
    <t>Інші витрати</t>
  </si>
  <si>
    <t>Податок на прибуток</t>
  </si>
  <si>
    <t xml:space="preserve">ІІ. Сплата податків, зборів та інших обов'язкових платежів </t>
  </si>
  <si>
    <t>податок на додану вартість, що підлягає сплаті до бюджету за підсумками звітного періоду</t>
  </si>
  <si>
    <t>податок на додану вартість, що підлягає відшкодуванню з бюджету за підсумками звітного періоду</t>
  </si>
  <si>
    <t>відрахування частини чистого прибутку до місцевого бюджету</t>
  </si>
  <si>
    <t xml:space="preserve">єдиний внесок на загальнообов'язкове державне соціальне страхування   </t>
  </si>
  <si>
    <t>військовий збір</t>
  </si>
  <si>
    <t>екологічний податок</t>
  </si>
  <si>
    <t>інші податки і збори</t>
  </si>
  <si>
    <t xml:space="preserve">Усього сплата податків, зборів тв інших обв'язкових платежів </t>
  </si>
  <si>
    <t>ІІІ. Капітальні інвестиції</t>
  </si>
  <si>
    <t>Капітальні інвестиції</t>
  </si>
  <si>
    <t>адміністративні витрати</t>
  </si>
  <si>
    <t xml:space="preserve">інші операційні витрати </t>
  </si>
  <si>
    <t>Разом витрати ( рядок 1004+1005+1008)</t>
  </si>
  <si>
    <t>Фінансовий результат до оподаткуівання ( рядок 1003 - 1009)</t>
  </si>
  <si>
    <t>Чистий фінансовий результат ( ряд.1010-1011)</t>
  </si>
  <si>
    <t>EBITDA ( ряд.1012+1019)</t>
  </si>
  <si>
    <t>IV. Цілове фінасування</t>
  </si>
  <si>
    <t>Відшкодування різниці в тарифах, в тому числі  ( ряд.4001+ 4002):</t>
  </si>
  <si>
    <t xml:space="preserve">державний бюджет </t>
  </si>
  <si>
    <t>місцевий бюджет</t>
  </si>
  <si>
    <t>Цільове вінансування  ( згідно затерджених програм)                                          ( ряд.4004+4005)</t>
  </si>
  <si>
    <t>Інші операційні витрати, в тому числі:</t>
  </si>
  <si>
    <t xml:space="preserve">Керівник                                  </t>
  </si>
  <si>
    <t xml:space="preserve">план                                                  </t>
  </si>
  <si>
    <t>факт з нарастаючим підсумком</t>
  </si>
  <si>
    <t>8021</t>
  </si>
  <si>
    <t>8022</t>
  </si>
  <si>
    <t>Звітний період ( тис.грн)</t>
  </si>
  <si>
    <r>
      <t xml:space="preserve">Суб'єкт управління </t>
    </r>
    <r>
      <rPr>
        <b/>
        <i/>
        <sz val="16"/>
        <rFont val="Times New Roman"/>
        <family val="1"/>
        <charset val="204"/>
      </rPr>
      <t xml:space="preserve"> </t>
    </r>
  </si>
  <si>
    <r>
      <t xml:space="preserve">Середня кількість працівників </t>
    </r>
    <r>
      <rPr>
        <sz val="16"/>
        <color indexed="8"/>
        <rFont val="Times New Roman"/>
        <family val="1"/>
        <charset val="204"/>
      </rPr>
      <t>(штатних працівників, зовнішніх сумісників та працівників, які працюють за цивільно-правовими договорами)</t>
    </r>
    <r>
      <rPr>
        <b/>
        <sz val="16"/>
        <color indexed="8"/>
        <rFont val="Times New Roman"/>
        <family val="1"/>
        <charset val="204"/>
      </rPr>
      <t>, у тому числі:</t>
    </r>
  </si>
  <si>
    <t>НСЗУ</t>
  </si>
  <si>
    <t>платні послуги</t>
  </si>
  <si>
    <t>бюджетне фінансування  місто ОЗ</t>
  </si>
  <si>
    <t xml:space="preserve">працівники </t>
  </si>
  <si>
    <t>Радзивілюк Л.А.</t>
  </si>
  <si>
    <t>7-20-10</t>
  </si>
  <si>
    <t>Я.Мудрого , 29"г"</t>
  </si>
  <si>
    <t>Леонід РАДЗИВІЛЮК</t>
  </si>
  <si>
    <t>інші джерела благодійні,%</t>
  </si>
  <si>
    <t>амортизація дооцінки</t>
  </si>
  <si>
    <t>за  2025 р.</t>
  </si>
  <si>
    <t>Секретар Славутської міської ради                      Світлана</t>
  </si>
  <si>
    <t>ФЕДОРЧУК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</si>
</sst>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4">
    <numFmt numFmtId="164" formatCode="_-* #,##0.00_₴_-;\-* #,##0.00_₴_-;_-* &quot;-&quot;??_₴_-;_-@_-"/>
    <numFmt numFmtId="165" formatCode="#,##0&quot;р.&quot;;[Red]\-#,##0&quot;р.&quot;"/>
    <numFmt numFmtId="166" formatCode="#,##0.00&quot;р.&quot;;\-#,##0.00&quot;р.&quot;"/>
    <numFmt numFmtId="167" formatCode="_-* #,##0.00_р_._-;\-* #,##0.00_р_._-;_-* &quot;-&quot;??_р_._-;_-@_-"/>
    <numFmt numFmtId="168" formatCode="_-* #,##0.00\ _г_р_н_._-;\-* #,##0.00\ _г_р_н_._-;_-* &quot;-&quot;??\ _г_р_н_._-;_-@_-"/>
    <numFmt numFmtId="169" formatCode="0.0"/>
    <numFmt numFmtId="170" formatCode="#,##0.0"/>
    <numFmt numFmtId="171" formatCode="###\ ##0.000"/>
    <numFmt numFmtId="172" formatCode="_(&quot;$&quot;* #,##0.00_);_(&quot;$&quot;* \(#,##0.00\);_(&quot;$&quot;* &quot;-&quot;??_);_(@_)"/>
    <numFmt numFmtId="173" formatCode="_(* #,##0_);_(* \(#,##0\);_(* &quot;-&quot;_);_(@_)"/>
    <numFmt numFmtId="174" formatCode="_(* #,##0.00_);_(* \(#,##0.00\);_(* &quot;-&quot;??_);_(@_)"/>
    <numFmt numFmtId="175" formatCode="#,##0.0_ ;[Red]\-#,##0.0\ "/>
    <numFmt numFmtId="176" formatCode="0.0;\(0.0\);\ ;\-"/>
    <numFmt numFmtId="177" formatCode="_(* #,##0.0_);_(* \(#,##0.0\);_(* &quot;-&quot;_);_(@_)"/>
  </numFmts>
  <fonts count="74">
    <font>
      <sz val="10"/>
      <name val="Arial Cyr"/>
      <charset val="204"/>
    </font>
    <font>
      <sz val="11"/>
      <color indexed="8"/>
      <name val="Calibri"/>
      <family val="2"/>
      <charset val="204"/>
    </font>
    <font>
      <sz val="10"/>
      <name val="Arial Cyr"/>
      <charset val="204"/>
    </font>
    <font>
      <sz val="8"/>
      <name val="Arial Cyr"/>
      <charset val="204"/>
    </font>
    <font>
      <b/>
      <sz val="14"/>
      <name val="Times New Roman"/>
      <family val="1"/>
      <charset val="204"/>
    </font>
    <font>
      <sz val="14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0"/>
      <name val="Arial Cyr"/>
      <family val="2"/>
      <charset val="204"/>
    </font>
    <font>
      <sz val="14"/>
      <name val="Arial Cyr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Helv"/>
      <charset val="204"/>
    </font>
    <font>
      <sz val="11"/>
      <color indexed="8"/>
      <name val="Arial Cyr"/>
      <family val="2"/>
      <charset val="204"/>
    </font>
    <font>
      <sz val="11"/>
      <color indexed="9"/>
      <name val="Arial Cyr"/>
      <family val="2"/>
      <charset val="204"/>
    </font>
    <font>
      <b/>
      <sz val="12"/>
      <name val="Arial"/>
      <family val="2"/>
      <charset val="204"/>
    </font>
    <font>
      <sz val="10"/>
      <name val="FreeSet"/>
      <family val="2"/>
    </font>
    <font>
      <u/>
      <sz val="10"/>
      <color indexed="12"/>
      <name val="Arial"/>
      <family val="2"/>
      <charset val="204"/>
    </font>
    <font>
      <b/>
      <sz val="14"/>
      <name val="Arial"/>
      <family val="2"/>
      <charset val="204"/>
    </font>
    <font>
      <b/>
      <sz val="12"/>
      <color indexed="9"/>
      <name val="Arial"/>
      <family val="2"/>
      <charset val="204"/>
    </font>
    <font>
      <b/>
      <i/>
      <sz val="14"/>
      <name val="Arial"/>
      <family val="2"/>
      <charset val="204"/>
    </font>
    <font>
      <b/>
      <i/>
      <sz val="14"/>
      <color indexed="9"/>
      <name val="Arial"/>
      <family val="2"/>
      <charset val="204"/>
    </font>
    <font>
      <b/>
      <i/>
      <sz val="12"/>
      <color indexed="9"/>
      <name val="Arial"/>
      <family val="2"/>
      <charset val="204"/>
    </font>
    <font>
      <b/>
      <sz val="11"/>
      <name val="Arial"/>
      <family val="2"/>
      <charset val="204"/>
    </font>
    <font>
      <b/>
      <sz val="11"/>
      <color indexed="9"/>
      <name val="Arial"/>
      <family val="2"/>
      <charset val="204"/>
    </font>
    <font>
      <sz val="12"/>
      <color indexed="9"/>
      <name val="Bookman Old Style"/>
      <family val="1"/>
      <charset val="204"/>
    </font>
    <font>
      <sz val="11"/>
      <name val="Arial"/>
      <family val="2"/>
      <charset val="204"/>
    </font>
    <font>
      <sz val="11"/>
      <color indexed="9"/>
      <name val="Arial"/>
      <family val="2"/>
      <charset val="204"/>
    </font>
    <font>
      <i/>
      <sz val="11"/>
      <name val="Arial"/>
      <family val="2"/>
      <charset val="204"/>
    </font>
    <font>
      <b/>
      <i/>
      <sz val="11"/>
      <color indexed="9"/>
      <name val="Arial"/>
      <family val="2"/>
      <charset val="204"/>
    </font>
    <font>
      <b/>
      <sz val="10"/>
      <name val="Arial"/>
      <family val="2"/>
      <charset val="204"/>
    </font>
    <font>
      <sz val="11"/>
      <color indexed="62"/>
      <name val="Arial Cyr"/>
      <family val="2"/>
      <charset val="204"/>
    </font>
    <font>
      <b/>
      <sz val="11"/>
      <color indexed="63"/>
      <name val="Arial Cyr"/>
      <family val="2"/>
      <charset val="204"/>
    </font>
    <font>
      <b/>
      <sz val="11"/>
      <color indexed="52"/>
      <name val="Arial Cyr"/>
      <family val="2"/>
      <charset val="204"/>
    </font>
    <font>
      <b/>
      <sz val="15"/>
      <color indexed="56"/>
      <name val="Arial Cyr"/>
      <family val="2"/>
      <charset val="204"/>
    </font>
    <font>
      <b/>
      <sz val="13"/>
      <color indexed="56"/>
      <name val="Arial Cyr"/>
      <family val="2"/>
      <charset val="204"/>
    </font>
    <font>
      <b/>
      <sz val="11"/>
      <color indexed="56"/>
      <name val="Arial Cyr"/>
      <family val="2"/>
      <charset val="204"/>
    </font>
    <font>
      <b/>
      <sz val="11"/>
      <color indexed="8"/>
      <name val="Arial Cyr"/>
      <family val="2"/>
      <charset val="204"/>
    </font>
    <font>
      <b/>
      <sz val="11"/>
      <color indexed="9"/>
      <name val="Arial Cyr"/>
      <family val="2"/>
      <charset val="204"/>
    </font>
    <font>
      <sz val="11"/>
      <color indexed="60"/>
      <name val="Arial Cyr"/>
      <family val="2"/>
      <charset val="204"/>
    </font>
    <font>
      <sz val="11"/>
      <color indexed="20"/>
      <name val="Arial Cyr"/>
      <family val="2"/>
      <charset val="204"/>
    </font>
    <font>
      <i/>
      <sz val="11"/>
      <color indexed="23"/>
      <name val="Arial Cyr"/>
      <family val="2"/>
      <charset val="204"/>
    </font>
    <font>
      <sz val="12"/>
      <name val="Arial Cyr"/>
      <family val="2"/>
      <charset val="204"/>
    </font>
    <font>
      <sz val="11"/>
      <color indexed="52"/>
      <name val="Arial Cyr"/>
      <family val="2"/>
      <charset val="204"/>
    </font>
    <font>
      <sz val="10"/>
      <name val="Helv"/>
    </font>
    <font>
      <sz val="11"/>
      <color indexed="10"/>
      <name val="Arial Cyr"/>
      <family val="2"/>
      <charset val="204"/>
    </font>
    <font>
      <sz val="12"/>
      <name val="Journal"/>
    </font>
    <font>
      <sz val="11"/>
      <color indexed="17"/>
      <name val="Arial Cyr"/>
      <family val="2"/>
      <charset val="204"/>
    </font>
    <font>
      <sz val="10"/>
      <name val="Tahoma"/>
      <family val="2"/>
      <charset val="204"/>
    </font>
    <font>
      <sz val="10"/>
      <name val="Petersburg"/>
    </font>
    <font>
      <sz val="16"/>
      <name val="Times New Roman"/>
      <family val="1"/>
      <charset val="204"/>
    </font>
    <font>
      <sz val="16"/>
      <name val="Arial Cyr"/>
      <charset val="204"/>
    </font>
    <font>
      <b/>
      <i/>
      <sz val="16"/>
      <name val="Times New Roman"/>
      <family val="1"/>
      <charset val="204"/>
    </font>
    <font>
      <b/>
      <sz val="16"/>
      <name val="Times New Roman"/>
      <family val="1"/>
      <charset val="204"/>
    </font>
    <font>
      <b/>
      <sz val="16"/>
      <name val="Arial Cyr"/>
      <charset val="204"/>
    </font>
    <font>
      <sz val="16"/>
      <color indexed="8"/>
      <name val="Times New Roman"/>
      <family val="1"/>
      <charset val="204"/>
    </font>
    <font>
      <b/>
      <sz val="16"/>
      <color indexed="8"/>
      <name val="Times New Roman"/>
      <family val="1"/>
      <charset val="204"/>
    </font>
    <font>
      <i/>
      <sz val="16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b/>
      <sz val="16"/>
      <color theme="1"/>
      <name val="Times New Roman"/>
      <family val="1"/>
      <charset val="204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9"/>
        <bgColor indexed="64"/>
      </patternFill>
    </fill>
    <fill>
      <patternFill patternType="solid">
        <fgColor indexed="43"/>
      </patternFill>
    </fill>
    <fill>
      <patternFill patternType="solid">
        <fgColor indexed="44"/>
        <bgColor indexed="64"/>
      </patternFill>
    </fill>
    <fill>
      <patternFill patternType="solid">
        <fgColor indexed="26"/>
      </patternFill>
    </fill>
    <fill>
      <patternFill patternType="solid">
        <fgColor indexed="4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354">
    <xf numFmtId="0" fontId="0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27" fillId="2" borderId="0" applyNumberFormat="0" applyBorder="0" applyAlignment="0" applyProtection="0"/>
    <xf numFmtId="0" fontId="1" fillId="2" borderId="0" applyNumberFormat="0" applyBorder="0" applyAlignment="0" applyProtection="0"/>
    <xf numFmtId="0" fontId="27" fillId="3" borderId="0" applyNumberFormat="0" applyBorder="0" applyAlignment="0" applyProtection="0"/>
    <xf numFmtId="0" fontId="1" fillId="3" borderId="0" applyNumberFormat="0" applyBorder="0" applyAlignment="0" applyProtection="0"/>
    <xf numFmtId="0" fontId="27" fillId="4" borderId="0" applyNumberFormat="0" applyBorder="0" applyAlignment="0" applyProtection="0"/>
    <xf numFmtId="0" fontId="1" fillId="4" borderId="0" applyNumberFormat="0" applyBorder="0" applyAlignment="0" applyProtection="0"/>
    <xf numFmtId="0" fontId="27" fillId="5" borderId="0" applyNumberFormat="0" applyBorder="0" applyAlignment="0" applyProtection="0"/>
    <xf numFmtId="0" fontId="1" fillId="5" borderId="0" applyNumberFormat="0" applyBorder="0" applyAlignment="0" applyProtection="0"/>
    <xf numFmtId="0" fontId="27" fillId="6" borderId="0" applyNumberFormat="0" applyBorder="0" applyAlignment="0" applyProtection="0"/>
    <xf numFmtId="0" fontId="1" fillId="6" borderId="0" applyNumberFormat="0" applyBorder="0" applyAlignment="0" applyProtection="0"/>
    <xf numFmtId="0" fontId="27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7" fillId="8" borderId="0" applyNumberFormat="0" applyBorder="0" applyAlignment="0" applyProtection="0"/>
    <xf numFmtId="0" fontId="1" fillId="8" borderId="0" applyNumberFormat="0" applyBorder="0" applyAlignment="0" applyProtection="0"/>
    <xf numFmtId="0" fontId="27" fillId="9" borderId="0" applyNumberFormat="0" applyBorder="0" applyAlignment="0" applyProtection="0"/>
    <xf numFmtId="0" fontId="1" fillId="9" borderId="0" applyNumberFormat="0" applyBorder="0" applyAlignment="0" applyProtection="0"/>
    <xf numFmtId="0" fontId="27" fillId="10" borderId="0" applyNumberFormat="0" applyBorder="0" applyAlignment="0" applyProtection="0"/>
    <xf numFmtId="0" fontId="1" fillId="10" borderId="0" applyNumberFormat="0" applyBorder="0" applyAlignment="0" applyProtection="0"/>
    <xf numFmtId="0" fontId="27" fillId="5" borderId="0" applyNumberFormat="0" applyBorder="0" applyAlignment="0" applyProtection="0"/>
    <xf numFmtId="0" fontId="1" fillId="5" borderId="0" applyNumberFormat="0" applyBorder="0" applyAlignment="0" applyProtection="0"/>
    <xf numFmtId="0" fontId="27" fillId="8" borderId="0" applyNumberFormat="0" applyBorder="0" applyAlignment="0" applyProtection="0"/>
    <xf numFmtId="0" fontId="1" fillId="8" borderId="0" applyNumberFormat="0" applyBorder="0" applyAlignment="0" applyProtection="0"/>
    <xf numFmtId="0" fontId="27" fillId="11" borderId="0" applyNumberFormat="0" applyBorder="0" applyAlignment="0" applyProtection="0"/>
    <xf numFmtId="0" fontId="1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28" fillId="12" borderId="0" applyNumberFormat="0" applyBorder="0" applyAlignment="0" applyProtection="0"/>
    <xf numFmtId="0" fontId="10" fillId="12" borderId="0" applyNumberFormat="0" applyBorder="0" applyAlignment="0" applyProtection="0"/>
    <xf numFmtId="0" fontId="28" fillId="9" borderId="0" applyNumberFormat="0" applyBorder="0" applyAlignment="0" applyProtection="0"/>
    <xf numFmtId="0" fontId="10" fillId="9" borderId="0" applyNumberFormat="0" applyBorder="0" applyAlignment="0" applyProtection="0"/>
    <xf numFmtId="0" fontId="28" fillId="10" borderId="0" applyNumberFormat="0" applyBorder="0" applyAlignment="0" applyProtection="0"/>
    <xf numFmtId="0" fontId="10" fillId="10" borderId="0" applyNumberFormat="0" applyBorder="0" applyAlignment="0" applyProtection="0"/>
    <xf numFmtId="0" fontId="28" fillId="13" borderId="0" applyNumberFormat="0" applyBorder="0" applyAlignment="0" applyProtection="0"/>
    <xf numFmtId="0" fontId="10" fillId="13" borderId="0" applyNumberFormat="0" applyBorder="0" applyAlignment="0" applyProtection="0"/>
    <xf numFmtId="0" fontId="28" fillId="14" borderId="0" applyNumberFormat="0" applyBorder="0" applyAlignment="0" applyProtection="0"/>
    <xf numFmtId="0" fontId="10" fillId="14" borderId="0" applyNumberFormat="0" applyBorder="0" applyAlignment="0" applyProtection="0"/>
    <xf numFmtId="0" fontId="28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8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9" borderId="0" applyNumberFormat="0" applyBorder="0" applyAlignment="0" applyProtection="0"/>
    <xf numFmtId="0" fontId="21" fillId="3" borderId="0" applyNumberFormat="0" applyBorder="0" applyAlignment="0" applyProtection="0"/>
    <xf numFmtId="0" fontId="13" fillId="20" borderId="1" applyNumberFormat="0" applyAlignment="0" applyProtection="0"/>
    <xf numFmtId="0" fontId="18" fillId="21" borderId="2" applyNumberFormat="0" applyAlignment="0" applyProtection="0"/>
    <xf numFmtId="49" fontId="29" fillId="0" borderId="3">
      <alignment horizontal="center" vertical="center"/>
      <protection locked="0"/>
    </xf>
    <xf numFmtId="49" fontId="29" fillId="0" borderId="3">
      <alignment horizontal="center" vertical="center"/>
      <protection locked="0"/>
    </xf>
    <xf numFmtId="49" fontId="29" fillId="0" borderId="3">
      <alignment horizontal="center" vertical="center"/>
      <protection locked="0"/>
    </xf>
    <xf numFmtId="49" fontId="29" fillId="0" borderId="3">
      <alignment horizontal="center" vertical="center"/>
      <protection locked="0"/>
    </xf>
    <xf numFmtId="49" fontId="29" fillId="0" borderId="3">
      <alignment horizontal="center" vertical="center"/>
      <protection locked="0"/>
    </xf>
    <xf numFmtId="49" fontId="29" fillId="0" borderId="3">
      <alignment horizontal="center" vertical="center"/>
      <protection locked="0"/>
    </xf>
    <xf numFmtId="49" fontId="29" fillId="0" borderId="3">
      <alignment horizontal="center" vertical="center"/>
      <protection locked="0"/>
    </xf>
    <xf numFmtId="49" fontId="29" fillId="0" borderId="3">
      <alignment horizontal="center" vertical="center"/>
      <protection locked="0"/>
    </xf>
    <xf numFmtId="49" fontId="29" fillId="0" borderId="3">
      <alignment horizontal="center" vertical="center"/>
      <protection locked="0"/>
    </xf>
    <xf numFmtId="49" fontId="29" fillId="0" borderId="3">
      <alignment horizontal="center" vertical="center"/>
      <protection locked="0"/>
    </xf>
    <xf numFmtId="49" fontId="29" fillId="0" borderId="3">
      <alignment horizontal="center" vertical="center"/>
      <protection locked="0"/>
    </xf>
    <xf numFmtId="49" fontId="29" fillId="0" borderId="3">
      <alignment horizontal="center" vertical="center"/>
      <protection locked="0"/>
    </xf>
    <xf numFmtId="49" fontId="29" fillId="0" borderId="3">
      <alignment horizontal="center" vertical="center"/>
      <protection locked="0"/>
    </xf>
    <xf numFmtId="168" fontId="7" fillId="0" borderId="0" applyFont="0" applyFill="0" applyBorder="0" applyAlignment="0" applyProtection="0"/>
    <xf numFmtId="49" fontId="7" fillId="0" borderId="3">
      <alignment horizontal="left" vertical="center"/>
      <protection locked="0"/>
    </xf>
    <xf numFmtId="49" fontId="7" fillId="0" borderId="3">
      <alignment horizontal="left" vertical="center"/>
      <protection locked="0"/>
    </xf>
    <xf numFmtId="49" fontId="7" fillId="0" borderId="3">
      <alignment horizontal="left" vertical="center"/>
      <protection locked="0"/>
    </xf>
    <xf numFmtId="49" fontId="7" fillId="0" borderId="3">
      <alignment horizontal="left" vertical="center"/>
      <protection locked="0"/>
    </xf>
    <xf numFmtId="49" fontId="7" fillId="0" borderId="3">
      <alignment horizontal="left" vertical="center"/>
      <protection locked="0"/>
    </xf>
    <xf numFmtId="49" fontId="7" fillId="0" borderId="3">
      <alignment horizontal="left" vertical="center"/>
      <protection locked="0"/>
    </xf>
    <xf numFmtId="49" fontId="7" fillId="0" borderId="3">
      <alignment horizontal="left" vertical="center"/>
      <protection locked="0"/>
    </xf>
    <xf numFmtId="49" fontId="7" fillId="0" borderId="3">
      <alignment horizontal="left" vertical="center"/>
      <protection locked="0"/>
    </xf>
    <xf numFmtId="49" fontId="7" fillId="0" borderId="3">
      <alignment horizontal="left" vertical="center"/>
      <protection locked="0"/>
    </xf>
    <xf numFmtId="49" fontId="7" fillId="0" borderId="3">
      <alignment horizontal="left" vertical="center"/>
      <protection locked="0"/>
    </xf>
    <xf numFmtId="49" fontId="7" fillId="0" borderId="3">
      <alignment horizontal="left" vertical="center"/>
      <protection locked="0"/>
    </xf>
    <xf numFmtId="49" fontId="7" fillId="0" borderId="3">
      <alignment horizontal="left" vertical="center"/>
      <protection locked="0"/>
    </xf>
    <xf numFmtId="49" fontId="7" fillId="0" borderId="3">
      <alignment horizontal="left" vertical="center"/>
      <protection locked="0"/>
    </xf>
    <xf numFmtId="49" fontId="7" fillId="0" borderId="3">
      <alignment horizontal="left" vertical="center"/>
      <protection locked="0"/>
    </xf>
    <xf numFmtId="49" fontId="7" fillId="0" borderId="3">
      <alignment horizontal="left" vertical="center"/>
      <protection locked="0"/>
    </xf>
    <xf numFmtId="49" fontId="7" fillId="0" borderId="3">
      <alignment horizontal="left" vertical="center"/>
      <protection locked="0"/>
    </xf>
    <xf numFmtId="49" fontId="7" fillId="0" borderId="3">
      <alignment horizontal="left" vertical="center"/>
      <protection locked="0"/>
    </xf>
    <xf numFmtId="0" fontId="22" fillId="0" borderId="0" applyNumberFormat="0" applyFill="0" applyBorder="0" applyAlignment="0" applyProtection="0"/>
    <xf numFmtId="171" fontId="30" fillId="0" borderId="0" applyAlignment="0">
      <alignment wrapText="1"/>
    </xf>
    <xf numFmtId="0" fontId="25" fillId="4" borderId="0" applyNumberFormat="0" applyBorder="0" applyAlignment="0" applyProtection="0"/>
    <xf numFmtId="0" fontId="14" fillId="0" borderId="4" applyNumberFormat="0" applyFill="0" applyAlignment="0" applyProtection="0"/>
    <xf numFmtId="0" fontId="15" fillId="0" borderId="5" applyNumberFormat="0" applyFill="0" applyAlignment="0" applyProtection="0"/>
    <xf numFmtId="0" fontId="16" fillId="0" borderId="6" applyNumberFormat="0" applyFill="0" applyAlignment="0" applyProtection="0"/>
    <xf numFmtId="0" fontId="16" fillId="0" borderId="0" applyNumberFormat="0" applyFill="0" applyBorder="0" applyAlignment="0" applyProtection="0"/>
    <xf numFmtId="0" fontId="31" fillId="0" borderId="0" applyNumberFormat="0" applyFill="0" applyBorder="0" applyAlignment="0" applyProtection="0">
      <alignment vertical="top"/>
      <protection locked="0"/>
    </xf>
    <xf numFmtId="0" fontId="11" fillId="7" borderId="1" applyNumberFormat="0" applyAlignment="0" applyProtection="0"/>
    <xf numFmtId="49" fontId="7" fillId="0" borderId="0" applyNumberFormat="0" applyFont="0" applyAlignment="0">
      <alignment vertical="top" wrapText="1"/>
      <protection locked="0"/>
    </xf>
    <xf numFmtId="49" fontId="7" fillId="0" borderId="0" applyNumberFormat="0" applyFont="0" applyAlignment="0">
      <alignment vertical="top" wrapText="1"/>
    </xf>
    <xf numFmtId="49" fontId="7" fillId="0" borderId="0" applyNumberFormat="0" applyFont="0" applyAlignment="0">
      <alignment vertical="top" wrapText="1"/>
    </xf>
    <xf numFmtId="49" fontId="7" fillId="0" borderId="0" applyNumberFormat="0" applyFont="0" applyAlignment="0">
      <alignment vertical="top" wrapText="1"/>
      <protection locked="0"/>
    </xf>
    <xf numFmtId="49" fontId="7" fillId="0" borderId="0" applyNumberFormat="0" applyFont="0" applyAlignment="0">
      <alignment vertical="top" wrapText="1"/>
    </xf>
    <xf numFmtId="49" fontId="7" fillId="0" borderId="0" applyNumberFormat="0" applyFont="0" applyAlignment="0">
      <alignment vertical="top" wrapText="1"/>
      <protection locked="0"/>
    </xf>
    <xf numFmtId="49" fontId="7" fillId="0" borderId="0" applyNumberFormat="0" applyFont="0" applyAlignment="0">
      <alignment vertical="top" wrapText="1"/>
    </xf>
    <xf numFmtId="49" fontId="7" fillId="0" borderId="0" applyNumberFormat="0" applyFont="0" applyAlignment="0">
      <alignment vertical="top" wrapText="1"/>
      <protection locked="0"/>
    </xf>
    <xf numFmtId="49" fontId="7" fillId="0" borderId="0" applyNumberFormat="0" applyFont="0" applyAlignment="0">
      <alignment vertical="top" wrapText="1"/>
      <protection locked="0"/>
    </xf>
    <xf numFmtId="49" fontId="7" fillId="0" borderId="0" applyNumberFormat="0" applyFont="0" applyAlignment="0">
      <alignment vertical="top" wrapText="1"/>
      <protection locked="0"/>
    </xf>
    <xf numFmtId="49" fontId="7" fillId="0" borderId="0" applyNumberFormat="0" applyFont="0" applyAlignment="0">
      <alignment vertical="top" wrapText="1"/>
      <protection locked="0"/>
    </xf>
    <xf numFmtId="49" fontId="7" fillId="0" borderId="0" applyNumberFormat="0" applyFont="0" applyAlignment="0">
      <alignment vertical="top" wrapText="1"/>
      <protection locked="0"/>
    </xf>
    <xf numFmtId="49" fontId="7" fillId="0" borderId="0" applyNumberFormat="0" applyFont="0" applyAlignment="0">
      <alignment vertical="top" wrapText="1"/>
      <protection locked="0"/>
    </xf>
    <xf numFmtId="49" fontId="7" fillId="0" borderId="0" applyNumberFormat="0" applyFont="0" applyAlignment="0">
      <alignment vertical="top" wrapText="1"/>
      <protection locked="0"/>
    </xf>
    <xf numFmtId="49" fontId="7" fillId="0" borderId="0" applyNumberFormat="0" applyFont="0" applyAlignment="0">
      <alignment vertical="top" wrapText="1"/>
      <protection locked="0"/>
    </xf>
    <xf numFmtId="49" fontId="7" fillId="0" borderId="0" applyNumberFormat="0" applyFont="0" applyAlignment="0">
      <alignment vertical="top" wrapText="1"/>
      <protection locked="0"/>
    </xf>
    <xf numFmtId="49" fontId="7" fillId="0" borderId="0" applyNumberFormat="0" applyFont="0" applyAlignment="0">
      <alignment vertical="top" wrapText="1"/>
      <protection locked="0"/>
    </xf>
    <xf numFmtId="49" fontId="7" fillId="0" borderId="0" applyNumberFormat="0" applyFont="0" applyAlignment="0">
      <alignment vertical="top" wrapText="1"/>
      <protection locked="0"/>
    </xf>
    <xf numFmtId="49" fontId="7" fillId="0" borderId="0" applyNumberFormat="0" applyFont="0" applyAlignment="0">
      <alignment vertical="top" wrapText="1"/>
      <protection locked="0"/>
    </xf>
    <xf numFmtId="49" fontId="7" fillId="0" borderId="0" applyNumberFormat="0" applyFont="0" applyAlignment="0">
      <alignment vertical="top" wrapText="1"/>
      <protection locked="0"/>
    </xf>
    <xf numFmtId="49" fontId="32" fillId="22" borderId="7">
      <alignment horizontal="left" vertical="center"/>
      <protection locked="0"/>
    </xf>
    <xf numFmtId="49" fontId="32" fillId="22" borderId="7">
      <alignment horizontal="left" vertical="center"/>
    </xf>
    <xf numFmtId="4" fontId="32" fillId="22" borderId="7">
      <alignment horizontal="right" vertical="center"/>
      <protection locked="0"/>
    </xf>
    <xf numFmtId="4" fontId="32" fillId="22" borderId="7">
      <alignment horizontal="right" vertical="center"/>
    </xf>
    <xf numFmtId="4" fontId="33" fillId="22" borderId="7">
      <alignment horizontal="right" vertical="center"/>
      <protection locked="0"/>
    </xf>
    <xf numFmtId="49" fontId="34" fillId="22" borderId="3">
      <alignment horizontal="left" vertical="center"/>
      <protection locked="0"/>
    </xf>
    <xf numFmtId="49" fontId="34" fillId="22" borderId="3">
      <alignment horizontal="left" vertical="center"/>
    </xf>
    <xf numFmtId="49" fontId="35" fillId="22" borderId="3">
      <alignment horizontal="left" vertical="center"/>
      <protection locked="0"/>
    </xf>
    <xf numFmtId="49" fontId="35" fillId="22" borderId="3">
      <alignment horizontal="left" vertical="center"/>
    </xf>
    <xf numFmtId="4" fontId="34" fillId="22" borderId="3">
      <alignment horizontal="right" vertical="center"/>
      <protection locked="0"/>
    </xf>
    <xf numFmtId="4" fontId="34" fillId="22" borderId="3">
      <alignment horizontal="right" vertical="center"/>
    </xf>
    <xf numFmtId="4" fontId="36" fillId="22" borderId="3">
      <alignment horizontal="right" vertical="center"/>
      <protection locked="0"/>
    </xf>
    <xf numFmtId="49" fontId="29" fillId="22" borderId="3">
      <alignment horizontal="left" vertical="center"/>
      <protection locked="0"/>
    </xf>
    <xf numFmtId="49" fontId="29" fillId="22" borderId="3">
      <alignment horizontal="left" vertical="center"/>
      <protection locked="0"/>
    </xf>
    <xf numFmtId="49" fontId="29" fillId="22" borderId="3">
      <alignment horizontal="left" vertical="center"/>
    </xf>
    <xf numFmtId="49" fontId="29" fillId="22" borderId="3">
      <alignment horizontal="left" vertical="center"/>
    </xf>
    <xf numFmtId="49" fontId="33" fillId="22" borderId="3">
      <alignment horizontal="left" vertical="center"/>
      <protection locked="0"/>
    </xf>
    <xf numFmtId="49" fontId="33" fillId="22" borderId="3">
      <alignment horizontal="left" vertical="center"/>
    </xf>
    <xf numFmtId="4" fontId="29" fillId="22" borderId="3">
      <alignment horizontal="right" vertical="center"/>
      <protection locked="0"/>
    </xf>
    <xf numFmtId="4" fontId="29" fillId="22" borderId="3">
      <alignment horizontal="right" vertical="center"/>
      <protection locked="0"/>
    </xf>
    <xf numFmtId="4" fontId="29" fillId="22" borderId="3">
      <alignment horizontal="right" vertical="center"/>
    </xf>
    <xf numFmtId="4" fontId="29" fillId="22" borderId="3">
      <alignment horizontal="right" vertical="center"/>
    </xf>
    <xf numFmtId="4" fontId="33" fillId="22" borderId="3">
      <alignment horizontal="right" vertical="center"/>
      <protection locked="0"/>
    </xf>
    <xf numFmtId="49" fontId="37" fillId="22" borderId="3">
      <alignment horizontal="left" vertical="center"/>
      <protection locked="0"/>
    </xf>
    <xf numFmtId="49" fontId="37" fillId="22" borderId="3">
      <alignment horizontal="left" vertical="center"/>
    </xf>
    <xf numFmtId="49" fontId="38" fillId="22" borderId="3">
      <alignment horizontal="left" vertical="center"/>
      <protection locked="0"/>
    </xf>
    <xf numFmtId="49" fontId="38" fillId="22" borderId="3">
      <alignment horizontal="left" vertical="center"/>
    </xf>
    <xf numFmtId="4" fontId="37" fillId="22" borderId="3">
      <alignment horizontal="right" vertical="center"/>
      <protection locked="0"/>
    </xf>
    <xf numFmtId="4" fontId="37" fillId="22" borderId="3">
      <alignment horizontal="right" vertical="center"/>
    </xf>
    <xf numFmtId="4" fontId="39" fillId="22" borderId="3">
      <alignment horizontal="right" vertical="center"/>
      <protection locked="0"/>
    </xf>
    <xf numFmtId="49" fontId="40" fillId="0" borderId="3">
      <alignment horizontal="left" vertical="center"/>
      <protection locked="0"/>
    </xf>
    <xf numFmtId="49" fontId="40" fillId="0" borderId="3">
      <alignment horizontal="left" vertical="center"/>
    </xf>
    <xf numFmtId="49" fontId="41" fillId="0" borderId="3">
      <alignment horizontal="left" vertical="center"/>
      <protection locked="0"/>
    </xf>
    <xf numFmtId="49" fontId="41" fillId="0" borderId="3">
      <alignment horizontal="left" vertical="center"/>
    </xf>
    <xf numFmtId="4" fontId="40" fillId="0" borderId="3">
      <alignment horizontal="right" vertical="center"/>
      <protection locked="0"/>
    </xf>
    <xf numFmtId="4" fontId="40" fillId="0" borderId="3">
      <alignment horizontal="right" vertical="center"/>
    </xf>
    <xf numFmtId="4" fontId="41" fillId="0" borderId="3">
      <alignment horizontal="right" vertical="center"/>
      <protection locked="0"/>
    </xf>
    <xf numFmtId="49" fontId="42" fillId="0" borderId="3">
      <alignment horizontal="left" vertical="center"/>
      <protection locked="0"/>
    </xf>
    <xf numFmtId="49" fontId="42" fillId="0" borderId="3">
      <alignment horizontal="left" vertical="center"/>
    </xf>
    <xf numFmtId="49" fontId="43" fillId="0" borderId="3">
      <alignment horizontal="left" vertical="center"/>
      <protection locked="0"/>
    </xf>
    <xf numFmtId="49" fontId="43" fillId="0" borderId="3">
      <alignment horizontal="left" vertical="center"/>
    </xf>
    <xf numFmtId="4" fontId="42" fillId="0" borderId="3">
      <alignment horizontal="right" vertical="center"/>
      <protection locked="0"/>
    </xf>
    <xf numFmtId="4" fontId="42" fillId="0" borderId="3">
      <alignment horizontal="right" vertical="center"/>
    </xf>
    <xf numFmtId="49" fontId="40" fillId="0" borderId="3">
      <alignment horizontal="left" vertical="center"/>
      <protection locked="0"/>
    </xf>
    <xf numFmtId="49" fontId="41" fillId="0" borderId="3">
      <alignment horizontal="left" vertical="center"/>
      <protection locked="0"/>
    </xf>
    <xf numFmtId="4" fontId="40" fillId="0" borderId="3">
      <alignment horizontal="right" vertical="center"/>
      <protection locked="0"/>
    </xf>
    <xf numFmtId="0" fontId="23" fillId="0" borderId="8" applyNumberFormat="0" applyFill="0" applyAlignment="0" applyProtection="0"/>
    <xf numFmtId="0" fontId="20" fillId="23" borderId="0" applyNumberFormat="0" applyBorder="0" applyAlignment="0" applyProtection="0"/>
    <xf numFmtId="0" fontId="7" fillId="0" borderId="0"/>
    <xf numFmtId="0" fontId="7" fillId="0" borderId="0"/>
    <xf numFmtId="0" fontId="7" fillId="24" borderId="0" applyNumberFormat="0" applyFill="0" applyAlignment="0">
      <alignment horizontal="center"/>
      <protection locked="0"/>
    </xf>
    <xf numFmtId="0" fontId="2" fillId="25" borderId="9" applyNumberFormat="0" applyFont="0" applyAlignment="0" applyProtection="0"/>
    <xf numFmtId="4" fontId="44" fillId="26" borderId="3">
      <alignment horizontal="right" vertical="center"/>
      <protection locked="0"/>
    </xf>
    <xf numFmtId="4" fontId="44" fillId="27" borderId="3">
      <alignment horizontal="right" vertical="center"/>
      <protection locked="0"/>
    </xf>
    <xf numFmtId="4" fontId="44" fillId="28" borderId="3">
      <alignment horizontal="right" vertical="center"/>
      <protection locked="0"/>
    </xf>
    <xf numFmtId="0" fontId="12" fillId="20" borderId="10" applyNumberFormat="0" applyAlignment="0" applyProtection="0"/>
    <xf numFmtId="49" fontId="29" fillId="0" borderId="3">
      <alignment horizontal="left" vertical="center" wrapText="1"/>
      <protection locked="0"/>
    </xf>
    <xf numFmtId="49" fontId="29" fillId="0" borderId="3">
      <alignment horizontal="left" vertical="center" wrapText="1"/>
      <protection locked="0"/>
    </xf>
    <xf numFmtId="0" fontId="19" fillId="0" borderId="0" applyNumberFormat="0" applyFill="0" applyBorder="0" applyAlignment="0" applyProtection="0"/>
    <xf numFmtId="0" fontId="17" fillId="0" borderId="11" applyNumberFormat="0" applyFill="0" applyAlignment="0" applyProtection="0"/>
    <xf numFmtId="0" fontId="24" fillId="0" borderId="0" applyNumberFormat="0" applyFill="0" applyBorder="0" applyAlignment="0" applyProtection="0"/>
    <xf numFmtId="0" fontId="28" fillId="16" borderId="0" applyNumberFormat="0" applyBorder="0" applyAlignment="0" applyProtection="0"/>
    <xf numFmtId="0" fontId="10" fillId="16" borderId="0" applyNumberFormat="0" applyBorder="0" applyAlignment="0" applyProtection="0"/>
    <xf numFmtId="0" fontId="28" fillId="17" borderId="0" applyNumberFormat="0" applyBorder="0" applyAlignment="0" applyProtection="0"/>
    <xf numFmtId="0" fontId="10" fillId="17" borderId="0" applyNumberFormat="0" applyBorder="0" applyAlignment="0" applyProtection="0"/>
    <xf numFmtId="0" fontId="28" fillId="18" borderId="0" applyNumberFormat="0" applyBorder="0" applyAlignment="0" applyProtection="0"/>
    <xf numFmtId="0" fontId="10" fillId="18" borderId="0" applyNumberFormat="0" applyBorder="0" applyAlignment="0" applyProtection="0"/>
    <xf numFmtId="0" fontId="28" fillId="13" borderId="0" applyNumberFormat="0" applyBorder="0" applyAlignment="0" applyProtection="0"/>
    <xf numFmtId="0" fontId="10" fillId="13" borderId="0" applyNumberFormat="0" applyBorder="0" applyAlignment="0" applyProtection="0"/>
    <xf numFmtId="0" fontId="28" fillId="14" borderId="0" applyNumberFormat="0" applyBorder="0" applyAlignment="0" applyProtection="0"/>
    <xf numFmtId="0" fontId="10" fillId="14" borderId="0" applyNumberFormat="0" applyBorder="0" applyAlignment="0" applyProtection="0"/>
    <xf numFmtId="0" fontId="28" fillId="19" borderId="0" applyNumberFormat="0" applyBorder="0" applyAlignment="0" applyProtection="0"/>
    <xf numFmtId="0" fontId="10" fillId="19" borderId="0" applyNumberFormat="0" applyBorder="0" applyAlignment="0" applyProtection="0"/>
    <xf numFmtId="0" fontId="45" fillId="7" borderId="1" applyNumberFormat="0" applyAlignment="0" applyProtection="0"/>
    <xf numFmtId="0" fontId="11" fillId="7" borderId="1" applyNumberFormat="0" applyAlignment="0" applyProtection="0"/>
    <xf numFmtId="9" fontId="2" fillId="0" borderId="0" applyFont="0" applyFill="0" applyBorder="0" applyAlignment="0" applyProtection="0"/>
    <xf numFmtId="0" fontId="46" fillId="20" borderId="10" applyNumberFormat="0" applyAlignment="0" applyProtection="0"/>
    <xf numFmtId="0" fontId="12" fillId="20" borderId="10" applyNumberFormat="0" applyAlignment="0" applyProtection="0"/>
    <xf numFmtId="0" fontId="47" fillId="20" borderId="1" applyNumberFormat="0" applyAlignment="0" applyProtection="0"/>
    <xf numFmtId="0" fontId="13" fillId="20" borderId="1" applyNumberFormat="0" applyAlignment="0" applyProtection="0"/>
    <xf numFmtId="172" fontId="7" fillId="0" borderId="0" applyFont="0" applyFill="0" applyBorder="0" applyAlignment="0" applyProtection="0"/>
    <xf numFmtId="0" fontId="48" fillId="0" borderId="4" applyNumberFormat="0" applyFill="0" applyAlignment="0" applyProtection="0"/>
    <xf numFmtId="0" fontId="14" fillId="0" borderId="4" applyNumberFormat="0" applyFill="0" applyAlignment="0" applyProtection="0"/>
    <xf numFmtId="0" fontId="49" fillId="0" borderId="5" applyNumberFormat="0" applyFill="0" applyAlignment="0" applyProtection="0"/>
    <xf numFmtId="0" fontId="15" fillId="0" borderId="5" applyNumberFormat="0" applyFill="0" applyAlignment="0" applyProtection="0"/>
    <xf numFmtId="0" fontId="50" fillId="0" borderId="6" applyNumberFormat="0" applyFill="0" applyAlignment="0" applyProtection="0"/>
    <xf numFmtId="0" fontId="16" fillId="0" borderId="6" applyNumberFormat="0" applyFill="0" applyAlignment="0" applyProtection="0"/>
    <xf numFmtId="0" fontId="50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51" fillId="0" borderId="11" applyNumberFormat="0" applyFill="0" applyAlignment="0" applyProtection="0"/>
    <xf numFmtId="0" fontId="17" fillId="0" borderId="11" applyNumberFormat="0" applyFill="0" applyAlignment="0" applyProtection="0"/>
    <xf numFmtId="0" fontId="52" fillId="21" borderId="2" applyNumberFormat="0" applyAlignment="0" applyProtection="0"/>
    <xf numFmtId="0" fontId="18" fillId="21" borderId="2" applyNumberFormat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53" fillId="23" borderId="0" applyNumberFormat="0" applyBorder="0" applyAlignment="0" applyProtection="0"/>
    <xf numFmtId="0" fontId="20" fillId="23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7" fillId="0" borderId="0"/>
    <xf numFmtId="0" fontId="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7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8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1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1" fillId="0" borderId="0"/>
    <xf numFmtId="0" fontId="72" fillId="0" borderId="0"/>
    <xf numFmtId="0" fontId="7" fillId="0" borderId="0"/>
    <xf numFmtId="0" fontId="2" fillId="0" borderId="0"/>
    <xf numFmtId="0" fontId="7" fillId="0" borderId="0"/>
    <xf numFmtId="0" fontId="7" fillId="0" borderId="0" applyNumberFormat="0" applyFont="0" applyFill="0" applyBorder="0" applyAlignment="0" applyProtection="0">
      <alignment vertical="top"/>
    </xf>
    <xf numFmtId="0" fontId="7" fillId="0" borderId="0" applyNumberFormat="0" applyFont="0" applyFill="0" applyBorder="0" applyAlignment="0" applyProtection="0">
      <alignment vertical="top"/>
    </xf>
    <xf numFmtId="0" fontId="2" fillId="0" borderId="0"/>
    <xf numFmtId="0" fontId="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7" fillId="0" borderId="0"/>
    <xf numFmtId="0" fontId="54" fillId="3" borderId="0" applyNumberFormat="0" applyBorder="0" applyAlignment="0" applyProtection="0"/>
    <xf numFmtId="0" fontId="21" fillId="3" borderId="0" applyNumberFormat="0" applyBorder="0" applyAlignment="0" applyProtection="0"/>
    <xf numFmtId="0" fontId="55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56" fillId="25" borderId="9" applyNumberFormat="0" applyFont="0" applyAlignment="0" applyProtection="0"/>
    <xf numFmtId="0" fontId="7" fillId="25" borderId="9" applyNumberFormat="0" applyFont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57" fillId="0" borderId="8" applyNumberFormat="0" applyFill="0" applyAlignment="0" applyProtection="0"/>
    <xf numFmtId="0" fontId="23" fillId="0" borderId="8" applyNumberFormat="0" applyFill="0" applyAlignment="0" applyProtection="0"/>
    <xf numFmtId="0" fontId="26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9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173" fontId="60" fillId="0" borderId="0" applyFont="0" applyFill="0" applyBorder="0" applyAlignment="0" applyProtection="0"/>
    <xf numFmtId="174" fontId="60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0" fontId="61" fillId="4" borderId="0" applyNumberFormat="0" applyBorder="0" applyAlignment="0" applyProtection="0"/>
    <xf numFmtId="0" fontId="25" fillId="4" borderId="0" applyNumberFormat="0" applyBorder="0" applyAlignment="0" applyProtection="0"/>
    <xf numFmtId="176" fontId="62" fillId="22" borderId="12" applyFill="0" applyBorder="0">
      <alignment horizontal="center" vertical="center" wrapText="1"/>
      <protection locked="0"/>
    </xf>
    <xf numFmtId="171" fontId="63" fillId="0" borderId="0">
      <alignment wrapText="1"/>
    </xf>
    <xf numFmtId="171" fontId="30" fillId="0" borderId="0">
      <alignment wrapText="1"/>
    </xf>
  </cellStyleXfs>
  <cellXfs count="269">
    <xf numFmtId="0" fontId="0" fillId="0" borderId="0" xfId="0"/>
    <xf numFmtId="0" fontId="5" fillId="0" borderId="0" xfId="0" quotePrefix="1" applyFont="1" applyFill="1" applyBorder="1" applyAlignment="1">
      <alignment horizontal="center"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 applyBorder="1" applyAlignment="1">
      <alignment vertical="center"/>
    </xf>
    <xf numFmtId="0" fontId="5" fillId="0" borderId="0" xfId="0" applyFont="1" applyFill="1" applyAlignment="1">
      <alignment horizontal="center" vertical="center"/>
    </xf>
    <xf numFmtId="0" fontId="4" fillId="0" borderId="0" xfId="0" applyFont="1" applyFill="1" applyBorder="1" applyAlignment="1">
      <alignment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left" vertical="center" wrapText="1"/>
    </xf>
    <xf numFmtId="0" fontId="5" fillId="0" borderId="3" xfId="0" quotePrefix="1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left" vertical="center" wrapText="1"/>
    </xf>
    <xf numFmtId="0" fontId="4" fillId="0" borderId="3" xfId="0" quotePrefix="1" applyFont="1" applyFill="1" applyBorder="1" applyAlignment="1">
      <alignment horizontal="center" vertical="center"/>
    </xf>
    <xf numFmtId="0" fontId="5" fillId="0" borderId="3" xfId="0" quotePrefix="1" applyFont="1" applyFill="1" applyBorder="1" applyAlignment="1">
      <alignment horizontal="center"/>
    </xf>
    <xf numFmtId="0" fontId="4" fillId="0" borderId="0" xfId="0" applyFont="1" applyFill="1" applyAlignment="1">
      <alignment vertical="center"/>
    </xf>
    <xf numFmtId="0" fontId="5" fillId="0" borderId="0" xfId="0" applyFont="1" applyFill="1" applyBorder="1" applyAlignment="1">
      <alignment horizontal="right"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left" vertical="center" wrapText="1"/>
    </xf>
    <xf numFmtId="0" fontId="4" fillId="0" borderId="0" xfId="0" quotePrefix="1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 vertical="center" wrapText="1"/>
    </xf>
    <xf numFmtId="0" fontId="5" fillId="0" borderId="0" xfId="246" applyFont="1" applyFill="1" applyBorder="1" applyAlignment="1">
      <alignment vertical="center"/>
    </xf>
    <xf numFmtId="0" fontId="5" fillId="0" borderId="3" xfId="246" applyFont="1" applyFill="1" applyBorder="1" applyAlignment="1">
      <alignment horizontal="left" vertical="center" wrapText="1"/>
    </xf>
    <xf numFmtId="0" fontId="4" fillId="0" borderId="0" xfId="246" applyFont="1" applyFill="1" applyBorder="1" applyAlignment="1">
      <alignment vertical="center"/>
    </xf>
    <xf numFmtId="0" fontId="5" fillId="0" borderId="0" xfId="246" applyFont="1" applyFill="1" applyBorder="1" applyAlignment="1">
      <alignment horizontal="center" vertical="center"/>
    </xf>
    <xf numFmtId="0" fontId="4" fillId="0" borderId="0" xfId="246" applyFont="1" applyFill="1" applyBorder="1" applyAlignment="1">
      <alignment horizontal="center" vertical="center"/>
    </xf>
    <xf numFmtId="0" fontId="4" fillId="0" borderId="3" xfId="0" quotePrefix="1" applyFont="1" applyFill="1" applyBorder="1" applyAlignment="1">
      <alignment horizontal="center"/>
    </xf>
    <xf numFmtId="0" fontId="5" fillId="0" borderId="0" xfId="0" applyFont="1" applyFill="1" applyBorder="1" applyAlignment="1">
      <alignment vertical="center" wrapText="1"/>
    </xf>
    <xf numFmtId="0" fontId="5" fillId="0" borderId="3" xfId="246" applyFont="1" applyFill="1" applyBorder="1" applyAlignment="1">
      <alignment horizontal="center" vertical="center"/>
    </xf>
    <xf numFmtId="0" fontId="5" fillId="0" borderId="3" xfId="246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4" fillId="0" borderId="13" xfId="0" applyFont="1" applyFill="1" applyBorder="1" applyAlignment="1">
      <alignment horizontal="left" vertical="center" wrapText="1"/>
    </xf>
    <xf numFmtId="0" fontId="4" fillId="0" borderId="0" xfId="0" applyFont="1" applyFill="1" applyBorder="1" applyAlignment="1">
      <alignment horizontal="left" vertical="center" wrapText="1"/>
    </xf>
    <xf numFmtId="0" fontId="4" fillId="0" borderId="3" xfId="246" applyFont="1" applyFill="1" applyBorder="1" applyAlignment="1">
      <alignment horizontal="center" vertical="center"/>
    </xf>
    <xf numFmtId="0" fontId="9" fillId="0" borderId="0" xfId="246" applyFont="1" applyFill="1"/>
    <xf numFmtId="0" fontId="5" fillId="0" borderId="0" xfId="246" applyFont="1" applyFill="1" applyBorder="1" applyAlignment="1">
      <alignment vertical="center" wrapText="1"/>
    </xf>
    <xf numFmtId="0" fontId="5" fillId="0" borderId="3" xfId="0" quotePrefix="1" applyNumberFormat="1" applyFont="1" applyFill="1" applyBorder="1" applyAlignment="1">
      <alignment horizontal="center" vertical="center"/>
    </xf>
    <xf numFmtId="0" fontId="5" fillId="0" borderId="3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 applyProtection="1">
      <alignment horizontal="left" vertical="center"/>
      <protection locked="0"/>
    </xf>
    <xf numFmtId="0" fontId="4" fillId="0" borderId="0" xfId="0" quotePrefix="1" applyFont="1" applyFill="1" applyBorder="1" applyAlignment="1">
      <alignment horizontal="center"/>
    </xf>
    <xf numFmtId="0" fontId="5" fillId="0" borderId="0" xfId="246" applyFont="1" applyFill="1" applyBorder="1" applyAlignment="1">
      <alignment horizontal="left" vertical="center" wrapText="1"/>
    </xf>
    <xf numFmtId="0" fontId="5" fillId="0" borderId="14" xfId="0" applyFont="1" applyFill="1" applyBorder="1" applyAlignment="1">
      <alignment horizontal="center" vertical="center" wrapText="1"/>
    </xf>
    <xf numFmtId="0" fontId="4" fillId="0" borderId="3" xfId="246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left" vertical="center"/>
    </xf>
    <xf numFmtId="0" fontId="5" fillId="0" borderId="3" xfId="0" applyFont="1" applyFill="1" applyBorder="1" applyAlignment="1" applyProtection="1">
      <alignment horizontal="left" vertical="center" wrapText="1"/>
      <protection locked="0"/>
    </xf>
    <xf numFmtId="0" fontId="5" fillId="0" borderId="3" xfId="0" applyFont="1" applyFill="1" applyBorder="1" applyAlignment="1">
      <alignment horizontal="left" vertical="center" wrapText="1" shrinkToFit="1"/>
    </xf>
    <xf numFmtId="49" fontId="5" fillId="0" borderId="3" xfId="0" applyNumberFormat="1" applyFont="1" applyFill="1" applyBorder="1" applyAlignment="1">
      <alignment horizontal="left" vertical="center" wrapText="1"/>
    </xf>
    <xf numFmtId="49" fontId="5" fillId="0" borderId="3" xfId="0" quotePrefix="1" applyNumberFormat="1" applyFont="1" applyFill="1" applyBorder="1" applyAlignment="1">
      <alignment horizontal="left" vertical="center" wrapText="1"/>
    </xf>
    <xf numFmtId="49" fontId="4" fillId="0" borderId="3" xfId="0" quotePrefix="1" applyNumberFormat="1" applyFont="1" applyFill="1" applyBorder="1" applyAlignment="1">
      <alignment horizontal="left" vertical="center" wrapText="1"/>
    </xf>
    <xf numFmtId="173" fontId="5" fillId="0" borderId="3" xfId="0" applyNumberFormat="1" applyFont="1" applyFill="1" applyBorder="1" applyAlignment="1">
      <alignment horizontal="center" vertical="center" wrapText="1"/>
    </xf>
    <xf numFmtId="0" fontId="0" fillId="0" borderId="0" xfId="0" applyFill="1"/>
    <xf numFmtId="173" fontId="4" fillId="27" borderId="3" xfId="0" applyNumberFormat="1" applyFont="1" applyFill="1" applyBorder="1" applyAlignment="1">
      <alignment horizontal="center" vertical="center" wrapText="1"/>
    </xf>
    <xf numFmtId="173" fontId="4" fillId="0" borderId="3" xfId="0" applyNumberFormat="1" applyFont="1" applyFill="1" applyBorder="1" applyAlignment="1">
      <alignment horizontal="center" vertical="center" wrapText="1"/>
    </xf>
    <xf numFmtId="0" fontId="5" fillId="0" borderId="14" xfId="0" applyFont="1" applyFill="1" applyBorder="1" applyAlignment="1">
      <alignment horizontal="center" vertical="center" wrapText="1" shrinkToFit="1"/>
    </xf>
    <xf numFmtId="0" fontId="4" fillId="0" borderId="15" xfId="0" quotePrefix="1" applyFont="1" applyFill="1" applyBorder="1" applyAlignment="1">
      <alignment horizontal="center" vertical="center"/>
    </xf>
    <xf numFmtId="0" fontId="4" fillId="0" borderId="16" xfId="246" applyFont="1" applyFill="1" applyBorder="1" applyAlignment="1">
      <alignment horizontal="left" vertical="center" wrapText="1"/>
    </xf>
    <xf numFmtId="0" fontId="4" fillId="0" borderId="17" xfId="246" applyFont="1" applyFill="1" applyBorder="1" applyAlignment="1">
      <alignment horizontal="left" vertical="center" wrapText="1"/>
    </xf>
    <xf numFmtId="0" fontId="4" fillId="0" borderId="14" xfId="0" quotePrefix="1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horizontal="left" vertical="center" wrapText="1"/>
    </xf>
    <xf numFmtId="0" fontId="4" fillId="0" borderId="14" xfId="246" applyFont="1" applyFill="1" applyBorder="1" applyAlignment="1">
      <alignment horizontal="left" vertical="center" wrapText="1"/>
    </xf>
    <xf numFmtId="169" fontId="5" fillId="0" borderId="3" xfId="207" applyNumberFormat="1" applyFont="1" applyFill="1" applyBorder="1" applyAlignment="1">
      <alignment horizontal="right" vertical="center" wrapText="1"/>
    </xf>
    <xf numFmtId="173" fontId="5" fillId="29" borderId="3" xfId="0" applyNumberFormat="1" applyFont="1" applyFill="1" applyBorder="1" applyAlignment="1">
      <alignment horizontal="center" vertical="center" wrapText="1"/>
    </xf>
    <xf numFmtId="169" fontId="4" fillId="0" borderId="3" xfId="207" applyNumberFormat="1" applyFont="1" applyFill="1" applyBorder="1" applyAlignment="1">
      <alignment horizontal="right" vertical="center" wrapText="1"/>
    </xf>
    <xf numFmtId="173" fontId="5" fillId="0" borderId="0" xfId="0" applyNumberFormat="1" applyFont="1" applyFill="1" applyBorder="1" applyAlignment="1">
      <alignment horizontal="center" vertical="center" wrapText="1"/>
    </xf>
    <xf numFmtId="177" fontId="4" fillId="30" borderId="3" xfId="0" applyNumberFormat="1" applyFont="1" applyFill="1" applyBorder="1" applyAlignment="1">
      <alignment horizontal="center" vertical="center" wrapText="1"/>
    </xf>
    <xf numFmtId="0" fontId="4" fillId="26" borderId="18" xfId="246" applyFont="1" applyFill="1" applyBorder="1" applyAlignment="1">
      <alignment horizontal="left" vertical="center" wrapText="1"/>
    </xf>
    <xf numFmtId="0" fontId="4" fillId="26" borderId="3" xfId="0" applyFont="1" applyFill="1" applyBorder="1" applyAlignment="1">
      <alignment horizontal="left" vertical="center" wrapText="1"/>
    </xf>
    <xf numFmtId="173" fontId="5" fillId="0" borderId="3" xfId="246" applyNumberFormat="1" applyFont="1" applyFill="1" applyBorder="1" applyAlignment="1">
      <alignment horizontal="center" vertical="center" wrapText="1"/>
    </xf>
    <xf numFmtId="0" fontId="5" fillId="0" borderId="3" xfId="246" applyFont="1" applyFill="1" applyBorder="1" applyAlignment="1">
      <alignment horizontal="right" vertical="center" wrapText="1"/>
    </xf>
    <xf numFmtId="169" fontId="5" fillId="0" borderId="0" xfId="207" applyNumberFormat="1" applyFont="1" applyFill="1" applyBorder="1" applyAlignment="1">
      <alignment horizontal="right" vertical="center" wrapText="1"/>
    </xf>
    <xf numFmtId="0" fontId="5" fillId="27" borderId="3" xfId="246" applyFont="1" applyFill="1" applyBorder="1" applyAlignment="1">
      <alignment horizontal="center" vertical="center" wrapText="1"/>
    </xf>
    <xf numFmtId="169" fontId="4" fillId="0" borderId="14" xfId="207" applyNumberFormat="1" applyFont="1" applyFill="1" applyBorder="1" applyAlignment="1">
      <alignment horizontal="right" vertical="center" wrapText="1"/>
    </xf>
    <xf numFmtId="169" fontId="4" fillId="0" borderId="15" xfId="207" applyNumberFormat="1" applyFont="1" applyFill="1" applyBorder="1" applyAlignment="1">
      <alignment horizontal="right" vertical="center" wrapText="1"/>
    </xf>
    <xf numFmtId="169" fontId="5" fillId="0" borderId="17" xfId="207" applyNumberFormat="1" applyFont="1" applyFill="1" applyBorder="1" applyAlignment="1">
      <alignment horizontal="right" vertical="center" wrapText="1"/>
    </xf>
    <xf numFmtId="0" fontId="4" fillId="0" borderId="3" xfId="0" quotePrefix="1" applyNumberFormat="1" applyFont="1" applyFill="1" applyBorder="1" applyAlignment="1">
      <alignment horizontal="center" vertical="center"/>
    </xf>
    <xf numFmtId="170" fontId="5" fillId="0" borderId="0" xfId="0" applyNumberFormat="1" applyFont="1" applyFill="1" applyBorder="1" applyAlignment="1">
      <alignment vertical="center" wrapText="1"/>
    </xf>
    <xf numFmtId="177" fontId="4" fillId="27" borderId="3" xfId="0" applyNumberFormat="1" applyFont="1" applyFill="1" applyBorder="1" applyAlignment="1">
      <alignment horizontal="center" vertical="center" wrapText="1"/>
    </xf>
    <xf numFmtId="177" fontId="4" fillId="0" borderId="3" xfId="0" applyNumberFormat="1" applyFont="1" applyFill="1" applyBorder="1" applyAlignment="1">
      <alignment horizontal="center" vertical="center" wrapText="1"/>
    </xf>
    <xf numFmtId="177" fontId="4" fillId="0" borderId="15" xfId="0" applyNumberFormat="1" applyFont="1" applyFill="1" applyBorder="1" applyAlignment="1">
      <alignment horizontal="center" vertical="center" wrapText="1"/>
    </xf>
    <xf numFmtId="177" fontId="4" fillId="26" borderId="3" xfId="0" applyNumberFormat="1" applyFont="1" applyFill="1" applyBorder="1" applyAlignment="1">
      <alignment horizontal="center" vertical="center" wrapText="1"/>
    </xf>
    <xf numFmtId="1" fontId="5" fillId="27" borderId="3" xfId="246" applyNumberFormat="1" applyFont="1" applyFill="1" applyBorder="1" applyAlignment="1">
      <alignment horizontal="center" vertical="center" wrapText="1"/>
    </xf>
    <xf numFmtId="173" fontId="5" fillId="0" borderId="3" xfId="0" applyNumberFormat="1" applyFont="1" applyFill="1" applyBorder="1" applyAlignment="1">
      <alignment horizontal="right" vertical="center" wrapText="1"/>
    </xf>
    <xf numFmtId="177" fontId="5" fillId="0" borderId="3" xfId="0" applyNumberFormat="1" applyFont="1" applyFill="1" applyBorder="1" applyAlignment="1">
      <alignment horizontal="center" vertical="center" wrapText="1"/>
    </xf>
    <xf numFmtId="177" fontId="5" fillId="29" borderId="3" xfId="0" applyNumberFormat="1" applyFont="1" applyFill="1" applyBorder="1" applyAlignment="1">
      <alignment horizontal="center" vertical="center" wrapText="1"/>
    </xf>
    <xf numFmtId="177" fontId="4" fillId="29" borderId="3" xfId="0" applyNumberFormat="1" applyFont="1" applyFill="1" applyBorder="1" applyAlignment="1">
      <alignment horizontal="center" vertical="center" wrapText="1"/>
    </xf>
    <xf numFmtId="177" fontId="5" fillId="0" borderId="3" xfId="0" applyNumberFormat="1" applyFont="1" applyFill="1" applyBorder="1" applyAlignment="1">
      <alignment horizontal="right" vertical="center" wrapText="1"/>
    </xf>
    <xf numFmtId="0" fontId="5" fillId="31" borderId="3" xfId="246" applyFont="1" applyFill="1" applyBorder="1" applyAlignment="1">
      <alignment horizontal="center" vertical="center" wrapText="1"/>
    </xf>
    <xf numFmtId="177" fontId="5" fillId="27" borderId="3" xfId="0" applyNumberFormat="1" applyFont="1" applyFill="1" applyBorder="1" applyAlignment="1">
      <alignment horizontal="center" vertical="center" wrapText="1"/>
    </xf>
    <xf numFmtId="177" fontId="5" fillId="0" borderId="3" xfId="246" applyNumberFormat="1" applyFont="1" applyFill="1" applyBorder="1" applyAlignment="1">
      <alignment horizontal="center" vertical="center" wrapText="1"/>
    </xf>
    <xf numFmtId="169" fontId="5" fillId="0" borderId="3" xfId="246" applyNumberFormat="1" applyFont="1" applyFill="1" applyBorder="1" applyAlignment="1">
      <alignment horizontal="right" vertical="center" wrapText="1"/>
    </xf>
    <xf numFmtId="177" fontId="5" fillId="31" borderId="3" xfId="246" applyNumberFormat="1" applyFont="1" applyFill="1" applyBorder="1" applyAlignment="1">
      <alignment horizontal="center" vertical="center" wrapText="1"/>
    </xf>
    <xf numFmtId="177" fontId="5" fillId="0" borderId="3" xfId="246" applyNumberFormat="1" applyFont="1" applyFill="1" applyBorder="1" applyAlignment="1">
      <alignment horizontal="right" vertical="center" wrapText="1"/>
    </xf>
    <xf numFmtId="177" fontId="4" fillId="0" borderId="3" xfId="207" applyNumberFormat="1" applyFont="1" applyFill="1" applyBorder="1" applyAlignment="1">
      <alignment horizontal="right" vertical="center" wrapText="1"/>
    </xf>
    <xf numFmtId="177" fontId="5" fillId="0" borderId="3" xfId="207" applyNumberFormat="1" applyFont="1" applyFill="1" applyBorder="1" applyAlignment="1">
      <alignment horizontal="right" vertical="center" wrapText="1"/>
    </xf>
    <xf numFmtId="177" fontId="4" fillId="0" borderId="16" xfId="246" applyNumberFormat="1" applyFont="1" applyFill="1" applyBorder="1" applyAlignment="1">
      <alignment horizontal="left" vertical="center" wrapText="1"/>
    </xf>
    <xf numFmtId="177" fontId="4" fillId="27" borderId="14" xfId="0" applyNumberFormat="1" applyFont="1" applyFill="1" applyBorder="1" applyAlignment="1">
      <alignment horizontal="center" vertical="center" wrapText="1"/>
    </xf>
    <xf numFmtId="177" fontId="4" fillId="0" borderId="14" xfId="0" applyNumberFormat="1" applyFont="1" applyFill="1" applyBorder="1" applyAlignment="1">
      <alignment horizontal="center" vertical="center" wrapText="1"/>
    </xf>
    <xf numFmtId="177" fontId="5" fillId="0" borderId="16" xfId="0" applyNumberFormat="1" applyFont="1" applyFill="1" applyBorder="1" applyAlignment="1">
      <alignment horizontal="center" vertical="center" wrapText="1"/>
    </xf>
    <xf numFmtId="177" fontId="4" fillId="27" borderId="15" xfId="0" applyNumberFormat="1" applyFont="1" applyFill="1" applyBorder="1" applyAlignment="1">
      <alignment horizontal="center" vertical="center" wrapText="1"/>
    </xf>
    <xf numFmtId="177" fontId="4" fillId="27" borderId="3" xfId="0" applyNumberFormat="1" applyFont="1" applyFill="1" applyBorder="1" applyAlignment="1">
      <alignment horizontal="right" vertical="center" wrapText="1"/>
    </xf>
    <xf numFmtId="177" fontId="5" fillId="29" borderId="3" xfId="0" applyNumberFormat="1" applyFont="1" applyFill="1" applyBorder="1" applyAlignment="1">
      <alignment horizontal="right" vertical="center" wrapText="1"/>
    </xf>
    <xf numFmtId="0" fontId="64" fillId="0" borderId="0" xfId="0" applyFont="1" applyFill="1" applyBorder="1" applyAlignment="1">
      <alignment horizontal="center" vertical="center"/>
    </xf>
    <xf numFmtId="0" fontId="64" fillId="0" borderId="0" xfId="0" applyFont="1" applyFill="1" applyBorder="1" applyAlignment="1">
      <alignment horizontal="left" vertical="center"/>
    </xf>
    <xf numFmtId="0" fontId="65" fillId="0" borderId="0" xfId="0" applyFont="1" applyFill="1"/>
    <xf numFmtId="0" fontId="64" fillId="0" borderId="0" xfId="0" applyFont="1" applyFill="1" applyBorder="1" applyAlignment="1">
      <alignment vertical="center"/>
    </xf>
    <xf numFmtId="0" fontId="64" fillId="0" borderId="0" xfId="0" applyFont="1" applyFill="1" applyAlignment="1">
      <alignment horizontal="center" vertical="center"/>
    </xf>
    <xf numFmtId="0" fontId="64" fillId="31" borderId="18" xfId="0" applyFont="1" applyFill="1" applyBorder="1" applyAlignment="1">
      <alignment vertical="center"/>
    </xf>
    <xf numFmtId="0" fontId="64" fillId="31" borderId="17" xfId="0" applyFont="1" applyFill="1" applyBorder="1" applyAlignment="1">
      <alignment vertical="center"/>
    </xf>
    <xf numFmtId="0" fontId="64" fillId="31" borderId="3" xfId="0" applyFont="1" applyFill="1" applyBorder="1" applyAlignment="1">
      <alignment horizontal="left" vertical="center"/>
    </xf>
    <xf numFmtId="0" fontId="64" fillId="31" borderId="3" xfId="0" applyFont="1" applyFill="1" applyBorder="1" applyAlignment="1">
      <alignment horizontal="center" vertical="center"/>
    </xf>
    <xf numFmtId="0" fontId="64" fillId="31" borderId="18" xfId="0" applyFont="1" applyFill="1" applyBorder="1" applyAlignment="1">
      <alignment vertical="center" wrapText="1"/>
    </xf>
    <xf numFmtId="0" fontId="64" fillId="31" borderId="17" xfId="0" applyFont="1" applyFill="1" applyBorder="1" applyAlignment="1">
      <alignment vertical="center" wrapText="1"/>
    </xf>
    <xf numFmtId="0" fontId="64" fillId="31" borderId="3" xfId="0" applyFont="1" applyFill="1" applyBorder="1" applyAlignment="1">
      <alignment vertical="center"/>
    </xf>
    <xf numFmtId="0" fontId="64" fillId="31" borderId="18" xfId="0" applyFont="1" applyFill="1" applyBorder="1" applyAlignment="1">
      <alignment horizontal="left" vertical="center" wrapText="1"/>
    </xf>
    <xf numFmtId="0" fontId="64" fillId="31" borderId="3" xfId="0" applyFont="1" applyFill="1" applyBorder="1" applyAlignment="1">
      <alignment vertical="center" wrapText="1"/>
    </xf>
    <xf numFmtId="0" fontId="64" fillId="31" borderId="16" xfId="0" applyFont="1" applyFill="1" applyBorder="1" applyAlignment="1">
      <alignment vertical="center" wrapText="1"/>
    </xf>
    <xf numFmtId="0" fontId="64" fillId="31" borderId="16" xfId="0" applyFont="1" applyFill="1" applyBorder="1" applyAlignment="1">
      <alignment vertical="center"/>
    </xf>
    <xf numFmtId="0" fontId="64" fillId="31" borderId="0" xfId="0" applyFont="1" applyFill="1" applyBorder="1" applyAlignment="1">
      <alignment horizontal="left" vertical="center"/>
    </xf>
    <xf numFmtId="0" fontId="64" fillId="31" borderId="0" xfId="0" applyFont="1" applyFill="1" applyBorder="1" applyAlignment="1">
      <alignment vertical="center"/>
    </xf>
    <xf numFmtId="0" fontId="64" fillId="31" borderId="0" xfId="0" applyFont="1" applyFill="1" applyAlignment="1">
      <alignment horizontal="left" vertical="center"/>
    </xf>
    <xf numFmtId="0" fontId="64" fillId="31" borderId="3" xfId="0" applyFont="1" applyFill="1" applyBorder="1" applyAlignment="1">
      <alignment horizontal="center" vertical="center" wrapText="1"/>
    </xf>
    <xf numFmtId="0" fontId="67" fillId="0" borderId="0" xfId="0" applyFont="1" applyFill="1" applyBorder="1" applyAlignment="1">
      <alignment vertical="center"/>
    </xf>
    <xf numFmtId="0" fontId="64" fillId="0" borderId="3" xfId="182" applyFont="1" applyFill="1" applyBorder="1" applyAlignment="1">
      <alignment vertical="center" wrapText="1"/>
      <protection locked="0"/>
    </xf>
    <xf numFmtId="0" fontId="64" fillId="0" borderId="3" xfId="182" applyFont="1" applyFill="1" applyBorder="1" applyAlignment="1">
      <alignment horizontal="center" vertical="center" wrapText="1"/>
      <protection locked="0"/>
    </xf>
    <xf numFmtId="177" fontId="67" fillId="31" borderId="15" xfId="0" applyNumberFormat="1" applyFont="1" applyFill="1" applyBorder="1" applyAlignment="1">
      <alignment horizontal="center" vertical="center" wrapText="1"/>
    </xf>
    <xf numFmtId="177" fontId="67" fillId="31" borderId="15" xfId="0" applyNumberFormat="1" applyFont="1" applyFill="1" applyBorder="1" applyAlignment="1">
      <alignment horizontal="right" vertical="center" wrapText="1"/>
    </xf>
    <xf numFmtId="177" fontId="64" fillId="31" borderId="15" xfId="0" applyNumberFormat="1" applyFont="1" applyFill="1" applyBorder="1" applyAlignment="1">
      <alignment horizontal="center" vertical="center" wrapText="1"/>
    </xf>
    <xf numFmtId="177" fontId="67" fillId="31" borderId="3" xfId="0" applyNumberFormat="1" applyFont="1" applyFill="1" applyBorder="1" applyAlignment="1">
      <alignment horizontal="center" vertical="center" wrapText="1"/>
    </xf>
    <xf numFmtId="177" fontId="64" fillId="0" borderId="3" xfId="182" applyNumberFormat="1" applyFont="1" applyFill="1" applyBorder="1" applyAlignment="1">
      <alignment vertical="center" wrapText="1"/>
      <protection locked="0"/>
    </xf>
    <xf numFmtId="177" fontId="64" fillId="0" borderId="3" xfId="0" applyNumberFormat="1" applyFont="1" applyFill="1" applyBorder="1" applyAlignment="1">
      <alignment horizontal="left" vertical="center" wrapText="1"/>
    </xf>
    <xf numFmtId="177" fontId="64" fillId="31" borderId="15" xfId="0" applyNumberFormat="1" applyFont="1" applyFill="1" applyBorder="1" applyAlignment="1">
      <alignment horizontal="right" vertical="center" wrapText="1"/>
    </xf>
    <xf numFmtId="177" fontId="67" fillId="0" borderId="3" xfId="0" applyNumberFormat="1" applyFont="1" applyFill="1" applyBorder="1" applyAlignment="1">
      <alignment horizontal="left" vertical="center" wrapText="1"/>
    </xf>
    <xf numFmtId="0" fontId="64" fillId="0" borderId="3" xfId="0" applyFont="1" applyFill="1" applyBorder="1" applyAlignment="1">
      <alignment horizontal="center" vertical="center"/>
    </xf>
    <xf numFmtId="177" fontId="67" fillId="0" borderId="3" xfId="182" applyNumberFormat="1" applyFont="1" applyFill="1" applyBorder="1" applyAlignment="1">
      <alignment vertical="center" wrapText="1"/>
      <protection locked="0"/>
    </xf>
    <xf numFmtId="0" fontId="67" fillId="0" borderId="3" xfId="182" applyFont="1" applyFill="1" applyBorder="1" applyAlignment="1">
      <alignment vertical="center" wrapText="1"/>
      <protection locked="0"/>
    </xf>
    <xf numFmtId="0" fontId="67" fillId="0" borderId="3" xfId="0" applyFont="1" applyFill="1" applyBorder="1" applyAlignment="1">
      <alignment horizontal="center" vertical="center"/>
    </xf>
    <xf numFmtId="0" fontId="67" fillId="0" borderId="3" xfId="0" applyFont="1" applyFill="1" applyBorder="1" applyAlignment="1">
      <alignment vertical="center" wrapText="1"/>
    </xf>
    <xf numFmtId="0" fontId="67" fillId="0" borderId="3" xfId="0" applyFont="1" applyFill="1" applyBorder="1" applyAlignment="1" applyProtection="1">
      <alignment vertical="center" wrapText="1"/>
      <protection locked="0"/>
    </xf>
    <xf numFmtId="0" fontId="67" fillId="31" borderId="3" xfId="0" applyFont="1" applyFill="1" applyBorder="1" applyAlignment="1">
      <alignment horizontal="center" vertical="center"/>
    </xf>
    <xf numFmtId="0" fontId="64" fillId="0" borderId="3" xfId="0" applyFont="1" applyFill="1" applyBorder="1" applyAlignment="1">
      <alignment horizontal="left" vertical="center" wrapText="1"/>
    </xf>
    <xf numFmtId="0" fontId="64" fillId="0" borderId="3" xfId="0" quotePrefix="1" applyFont="1" applyFill="1" applyBorder="1" applyAlignment="1">
      <alignment horizontal="center" vertical="center"/>
    </xf>
    <xf numFmtId="0" fontId="64" fillId="0" borderId="3" xfId="0" applyFont="1" applyFill="1" applyBorder="1" applyAlignment="1">
      <alignment horizontal="center"/>
    </xf>
    <xf numFmtId="0" fontId="64" fillId="0" borderId="3" xfId="0" quotePrefix="1" applyFont="1" applyFill="1" applyBorder="1" applyAlignment="1">
      <alignment horizontal="center"/>
    </xf>
    <xf numFmtId="0" fontId="67" fillId="0" borderId="3" xfId="0" applyFont="1" applyFill="1" applyBorder="1" applyAlignment="1">
      <alignment horizontal="left" vertical="center" wrapText="1"/>
    </xf>
    <xf numFmtId="0" fontId="67" fillId="0" borderId="3" xfId="0" quotePrefix="1" applyFont="1" applyFill="1" applyBorder="1" applyAlignment="1">
      <alignment horizontal="center"/>
    </xf>
    <xf numFmtId="0" fontId="64" fillId="31" borderId="3" xfId="0" applyFont="1" applyFill="1" applyBorder="1" applyAlignment="1">
      <alignment horizontal="left" vertical="center" wrapText="1"/>
    </xf>
    <xf numFmtId="170" fontId="64" fillId="31" borderId="15" xfId="0" applyNumberFormat="1" applyFont="1" applyFill="1" applyBorder="1" applyAlignment="1">
      <alignment horizontal="right" vertical="center" wrapText="1"/>
    </xf>
    <xf numFmtId="0" fontId="64" fillId="31" borderId="3" xfId="246" applyFont="1" applyFill="1" applyBorder="1" applyAlignment="1">
      <alignment horizontal="left" vertical="center" wrapText="1"/>
    </xf>
    <xf numFmtId="0" fontId="64" fillId="0" borderId="3" xfId="246" applyFont="1" applyFill="1" applyBorder="1" applyAlignment="1">
      <alignment horizontal="center" vertical="center"/>
    </xf>
    <xf numFmtId="0" fontId="67" fillId="31" borderId="3" xfId="246" applyFont="1" applyFill="1" applyBorder="1" applyAlignment="1">
      <alignment horizontal="left" vertical="center" wrapText="1"/>
    </xf>
    <xf numFmtId="0" fontId="67" fillId="0" borderId="3" xfId="246" applyFont="1" applyFill="1" applyBorder="1" applyAlignment="1">
      <alignment horizontal="center" vertical="center"/>
    </xf>
    <xf numFmtId="0" fontId="64" fillId="0" borderId="3" xfId="0" applyNumberFormat="1" applyFont="1" applyFill="1" applyBorder="1" applyAlignment="1">
      <alignment horizontal="center" vertical="center" wrapText="1"/>
    </xf>
    <xf numFmtId="0" fontId="64" fillId="0" borderId="3" xfId="0" quotePrefix="1" applyNumberFormat="1" applyFont="1" applyFill="1" applyBorder="1" applyAlignment="1">
      <alignment horizontal="center" vertical="center" wrapText="1"/>
    </xf>
    <xf numFmtId="0" fontId="64" fillId="0" borderId="3" xfId="0" applyNumberFormat="1" applyFont="1" applyFill="1" applyBorder="1" applyAlignment="1">
      <alignment horizontal="center" vertical="center"/>
    </xf>
    <xf numFmtId="0" fontId="67" fillId="0" borderId="3" xfId="0" applyNumberFormat="1" applyFont="1" applyFill="1" applyBorder="1" applyAlignment="1">
      <alignment horizontal="center" vertical="center"/>
    </xf>
    <xf numFmtId="0" fontId="67" fillId="31" borderId="3" xfId="0" applyFont="1" applyFill="1" applyBorder="1" applyAlignment="1" applyProtection="1">
      <alignment horizontal="left" vertical="center" wrapText="1"/>
      <protection locked="0"/>
    </xf>
    <xf numFmtId="0" fontId="67" fillId="31" borderId="15" xfId="0" quotePrefix="1" applyNumberFormat="1" applyFont="1" applyFill="1" applyBorder="1" applyAlignment="1">
      <alignment horizontal="center" vertical="center"/>
    </xf>
    <xf numFmtId="0" fontId="64" fillId="31" borderId="15" xfId="0" applyNumberFormat="1" applyFont="1" applyFill="1" applyBorder="1" applyAlignment="1">
      <alignment horizontal="center" vertical="center"/>
    </xf>
    <xf numFmtId="0" fontId="64" fillId="31" borderId="19" xfId="246" applyFont="1" applyFill="1" applyBorder="1" applyAlignment="1">
      <alignment horizontal="left" vertical="center" wrapText="1"/>
    </xf>
    <xf numFmtId="0" fontId="64" fillId="31" borderId="19" xfId="0" applyNumberFormat="1" applyFont="1" applyFill="1" applyBorder="1" applyAlignment="1">
      <alignment horizontal="center" vertical="center"/>
    </xf>
    <xf numFmtId="173" fontId="64" fillId="31" borderId="3" xfId="0" applyNumberFormat="1" applyFont="1" applyFill="1" applyBorder="1" applyAlignment="1">
      <alignment horizontal="right" vertical="center" wrapText="1"/>
    </xf>
    <xf numFmtId="170" fontId="64" fillId="31" borderId="3" xfId="0" applyNumberFormat="1" applyFont="1" applyFill="1" applyBorder="1" applyAlignment="1">
      <alignment horizontal="right" vertical="center" wrapText="1"/>
    </xf>
    <xf numFmtId="0" fontId="64" fillId="31" borderId="15" xfId="0" applyFont="1" applyFill="1" applyBorder="1" applyAlignment="1" applyProtection="1">
      <alignment horizontal="left" vertical="center" wrapText="1"/>
      <protection locked="0"/>
    </xf>
    <xf numFmtId="170" fontId="64" fillId="31" borderId="3" xfId="0" applyNumberFormat="1" applyFont="1" applyFill="1" applyBorder="1" applyAlignment="1">
      <alignment horizontal="center" vertical="center" wrapText="1"/>
    </xf>
    <xf numFmtId="177" fontId="64" fillId="31" borderId="3" xfId="0" applyNumberFormat="1" applyFont="1" applyFill="1" applyBorder="1" applyAlignment="1">
      <alignment horizontal="center" vertical="center" wrapText="1"/>
    </xf>
    <xf numFmtId="173" fontId="64" fillId="31" borderId="3" xfId="0" applyNumberFormat="1" applyFont="1" applyFill="1" applyBorder="1" applyAlignment="1">
      <alignment horizontal="center" vertical="center" wrapText="1"/>
    </xf>
    <xf numFmtId="0" fontId="64" fillId="31" borderId="3" xfId="0" applyFont="1" applyFill="1" applyBorder="1" applyAlignment="1" applyProtection="1">
      <alignment horizontal="left" vertical="center" wrapText="1"/>
      <protection locked="0"/>
    </xf>
    <xf numFmtId="0" fontId="67" fillId="31" borderId="15" xfId="0" applyFont="1" applyFill="1" applyBorder="1" applyAlignment="1" applyProtection="1">
      <alignment horizontal="left" vertical="center" wrapText="1"/>
      <protection locked="0"/>
    </xf>
    <xf numFmtId="49" fontId="67" fillId="31" borderId="15" xfId="0" applyNumberFormat="1" applyFont="1" applyFill="1" applyBorder="1" applyAlignment="1">
      <alignment horizontal="center" vertical="center"/>
    </xf>
    <xf numFmtId="173" fontId="67" fillId="31" borderId="15" xfId="0" applyNumberFormat="1" applyFont="1" applyFill="1" applyBorder="1" applyAlignment="1">
      <alignment horizontal="center" vertical="center" wrapText="1"/>
    </xf>
    <xf numFmtId="170" fontId="67" fillId="31" borderId="15" xfId="0" applyNumberFormat="1" applyFont="1" applyFill="1" applyBorder="1" applyAlignment="1">
      <alignment horizontal="right" vertical="center" wrapText="1"/>
    </xf>
    <xf numFmtId="49" fontId="64" fillId="31" borderId="3" xfId="0" applyNumberFormat="1" applyFont="1" applyFill="1" applyBorder="1" applyAlignment="1">
      <alignment horizontal="center" vertical="center"/>
    </xf>
    <xf numFmtId="173" fontId="64" fillId="31" borderId="15" xfId="0" applyNumberFormat="1" applyFont="1" applyFill="1" applyBorder="1" applyAlignment="1">
      <alignment horizontal="center" vertical="center" wrapText="1"/>
    </xf>
    <xf numFmtId="49" fontId="67" fillId="31" borderId="3" xfId="0" applyNumberFormat="1" applyFont="1" applyFill="1" applyBorder="1" applyAlignment="1">
      <alignment horizontal="center" vertical="center"/>
    </xf>
    <xf numFmtId="173" fontId="67" fillId="31" borderId="3" xfId="0" applyNumberFormat="1" applyFont="1" applyFill="1" applyBorder="1" applyAlignment="1">
      <alignment horizontal="center" vertical="center" wrapText="1"/>
    </xf>
    <xf numFmtId="0" fontId="64" fillId="0" borderId="3" xfId="0" applyFont="1" applyFill="1" applyBorder="1" applyAlignment="1" applyProtection="1">
      <alignment horizontal="left" vertical="center" wrapText="1"/>
      <protection locked="0"/>
    </xf>
    <xf numFmtId="49" fontId="64" fillId="0" borderId="3" xfId="0" applyNumberFormat="1" applyFont="1" applyFill="1" applyBorder="1" applyAlignment="1">
      <alignment horizontal="center" vertical="center"/>
    </xf>
    <xf numFmtId="0" fontId="64" fillId="0" borderId="14" xfId="0" applyFont="1" applyFill="1" applyBorder="1" applyAlignment="1" applyProtection="1">
      <alignment horizontal="left" vertical="center" wrapText="1"/>
      <protection locked="0"/>
    </xf>
    <xf numFmtId="49" fontId="64" fillId="0" borderId="14" xfId="0" applyNumberFormat="1" applyFont="1" applyFill="1" applyBorder="1" applyAlignment="1">
      <alignment horizontal="center" vertical="center"/>
    </xf>
    <xf numFmtId="0" fontId="73" fillId="0" borderId="3" xfId="0" applyFont="1" applyFill="1" applyBorder="1" applyAlignment="1" applyProtection="1">
      <alignment horizontal="left" vertical="center" wrapText="1"/>
      <protection locked="0"/>
    </xf>
    <xf numFmtId="49" fontId="67" fillId="0" borderId="3" xfId="0" applyNumberFormat="1" applyFont="1" applyFill="1" applyBorder="1" applyAlignment="1">
      <alignment horizontal="center" vertical="center"/>
    </xf>
    <xf numFmtId="0" fontId="67" fillId="0" borderId="3" xfId="0" applyFont="1" applyFill="1" applyBorder="1" applyAlignment="1" applyProtection="1">
      <alignment horizontal="left" vertical="center" wrapText="1"/>
      <protection locked="0"/>
    </xf>
    <xf numFmtId="0" fontId="64" fillId="0" borderId="0" xfId="0" applyFont="1" applyFill="1" applyBorder="1" applyAlignment="1">
      <alignment horizontal="left" vertical="center" wrapText="1"/>
    </xf>
    <xf numFmtId="49" fontId="64" fillId="0" borderId="0" xfId="0" applyNumberFormat="1" applyFont="1" applyFill="1" applyBorder="1" applyAlignment="1">
      <alignment horizontal="center" vertical="center"/>
    </xf>
    <xf numFmtId="0" fontId="67" fillId="0" borderId="0" xfId="0" applyFont="1" applyFill="1" applyBorder="1" applyAlignment="1" applyProtection="1">
      <alignment horizontal="left" vertical="center"/>
      <protection locked="0"/>
    </xf>
    <xf numFmtId="0" fontId="67" fillId="0" borderId="13" xfId="0" applyFont="1" applyFill="1" applyBorder="1" applyAlignment="1">
      <alignment horizontal="left" vertical="center" wrapText="1"/>
    </xf>
    <xf numFmtId="0" fontId="64" fillId="0" borderId="0" xfId="0" applyFont="1" applyFill="1" applyAlignment="1">
      <alignment vertical="center"/>
    </xf>
    <xf numFmtId="170" fontId="67" fillId="31" borderId="3" xfId="0" applyNumberFormat="1" applyFont="1" applyFill="1" applyBorder="1" applyAlignment="1">
      <alignment horizontal="right" vertical="center" wrapText="1"/>
    </xf>
    <xf numFmtId="1" fontId="67" fillId="31" borderId="15" xfId="0" applyNumberFormat="1" applyFont="1" applyFill="1" applyBorder="1" applyAlignment="1">
      <alignment horizontal="center" vertical="center" wrapText="1"/>
    </xf>
    <xf numFmtId="1" fontId="64" fillId="31" borderId="15" xfId="0" applyNumberFormat="1" applyFont="1" applyFill="1" applyBorder="1" applyAlignment="1">
      <alignment horizontal="center" vertical="center" wrapText="1"/>
    </xf>
    <xf numFmtId="1" fontId="67" fillId="31" borderId="3" xfId="0" applyNumberFormat="1" applyFont="1" applyFill="1" applyBorder="1" applyAlignment="1">
      <alignment horizontal="center" vertical="center" wrapText="1"/>
    </xf>
    <xf numFmtId="1" fontId="64" fillId="31" borderId="19" xfId="0" applyNumberFormat="1" applyFont="1" applyFill="1" applyBorder="1" applyAlignment="1">
      <alignment horizontal="center" vertical="center" wrapText="1"/>
    </xf>
    <xf numFmtId="177" fontId="67" fillId="0" borderId="0" xfId="0" applyNumberFormat="1" applyFont="1" applyFill="1" applyBorder="1" applyAlignment="1">
      <alignment vertical="center"/>
    </xf>
    <xf numFmtId="0" fontId="5" fillId="31" borderId="0" xfId="0" applyFont="1" applyFill="1" applyBorder="1" applyAlignment="1">
      <alignment horizontal="left" vertical="center"/>
    </xf>
    <xf numFmtId="0" fontId="64" fillId="31" borderId="0" xfId="0" applyFont="1" applyFill="1" applyBorder="1" applyAlignment="1">
      <alignment horizontal="left" vertical="justify"/>
    </xf>
    <xf numFmtId="173" fontId="71" fillId="31" borderId="0" xfId="0" applyNumberFormat="1" applyFont="1" applyFill="1" applyBorder="1" applyAlignment="1">
      <alignment horizontal="center" vertical="center" wrapText="1"/>
    </xf>
    <xf numFmtId="170" fontId="71" fillId="31" borderId="0" xfId="0" applyNumberFormat="1" applyFont="1" applyFill="1" applyBorder="1" applyAlignment="1">
      <alignment horizontal="center" vertical="center" wrapText="1"/>
    </xf>
    <xf numFmtId="170" fontId="64" fillId="31" borderId="0" xfId="0" applyNumberFormat="1" applyFont="1" applyFill="1" applyBorder="1" applyAlignment="1">
      <alignment vertical="center" wrapText="1"/>
    </xf>
    <xf numFmtId="0" fontId="5" fillId="31" borderId="0" xfId="0" applyFont="1" applyFill="1" applyBorder="1" applyAlignment="1">
      <alignment vertical="center"/>
    </xf>
    <xf numFmtId="0" fontId="5" fillId="31" borderId="0" xfId="0" applyFont="1" applyFill="1" applyBorder="1" applyAlignment="1">
      <alignment horizontal="center" vertical="center"/>
    </xf>
    <xf numFmtId="0" fontId="64" fillId="31" borderId="14" xfId="0" applyFont="1" applyFill="1" applyBorder="1" applyAlignment="1">
      <alignment horizontal="center" vertical="center" wrapText="1"/>
    </xf>
    <xf numFmtId="0" fontId="67" fillId="31" borderId="0" xfId="0" applyFont="1" applyFill="1" applyBorder="1" applyAlignment="1">
      <alignment horizontal="center" vertical="center"/>
    </xf>
    <xf numFmtId="0" fontId="64" fillId="31" borderId="0" xfId="0" applyFont="1" applyFill="1" applyBorder="1" applyAlignment="1">
      <alignment horizontal="center" vertical="center"/>
    </xf>
    <xf numFmtId="0" fontId="64" fillId="31" borderId="15" xfId="0" applyFont="1" applyFill="1" applyBorder="1" applyAlignment="1">
      <alignment horizontal="center" vertical="center"/>
    </xf>
    <xf numFmtId="0" fontId="67" fillId="31" borderId="0" xfId="0" applyFont="1" applyFill="1" applyBorder="1" applyAlignment="1">
      <alignment horizontal="center" vertical="center"/>
    </xf>
    <xf numFmtId="0" fontId="64" fillId="31" borderId="0" xfId="0" applyFont="1" applyFill="1" applyBorder="1" applyAlignment="1">
      <alignment horizontal="center" vertical="center"/>
    </xf>
    <xf numFmtId="0" fontId="64" fillId="31" borderId="14" xfId="0" applyFont="1" applyFill="1" applyBorder="1" applyAlignment="1">
      <alignment horizontal="center" vertical="center" wrapText="1"/>
    </xf>
    <xf numFmtId="3" fontId="67" fillId="31" borderId="3" xfId="0" applyNumberFormat="1" applyFont="1" applyFill="1" applyBorder="1" applyAlignment="1">
      <alignment horizontal="right" vertical="center" wrapText="1"/>
    </xf>
    <xf numFmtId="3" fontId="64" fillId="31" borderId="3" xfId="0" applyNumberFormat="1" applyFont="1" applyFill="1" applyBorder="1" applyAlignment="1">
      <alignment horizontal="right" vertical="center" wrapText="1"/>
    </xf>
    <xf numFmtId="0" fontId="64" fillId="31" borderId="16" xfId="0" applyFont="1" applyFill="1" applyBorder="1" applyAlignment="1">
      <alignment horizontal="left" vertical="center" wrapText="1"/>
    </xf>
    <xf numFmtId="0" fontId="64" fillId="31" borderId="17" xfId="0" applyFont="1" applyFill="1" applyBorder="1" applyAlignment="1">
      <alignment horizontal="left" vertical="center" wrapText="1"/>
    </xf>
    <xf numFmtId="0" fontId="65" fillId="31" borderId="17" xfId="0" applyFont="1" applyFill="1" applyBorder="1" applyAlignment="1">
      <alignment horizontal="left" vertical="center" wrapText="1"/>
    </xf>
    <xf numFmtId="0" fontId="67" fillId="31" borderId="0" xfId="0" applyFont="1" applyFill="1" applyBorder="1" applyAlignment="1">
      <alignment horizontal="center" vertical="center"/>
    </xf>
    <xf numFmtId="0" fontId="64" fillId="31" borderId="0" xfId="0" applyFont="1" applyFill="1" applyBorder="1" applyAlignment="1">
      <alignment horizontal="center" vertical="center"/>
    </xf>
    <xf numFmtId="0" fontId="64" fillId="31" borderId="14" xfId="0" applyFont="1" applyFill="1" applyBorder="1" applyAlignment="1">
      <alignment horizontal="center" vertical="center"/>
    </xf>
    <xf numFmtId="0" fontId="64" fillId="31" borderId="15" xfId="0" applyFont="1" applyFill="1" applyBorder="1" applyAlignment="1">
      <alignment horizontal="center" vertical="center"/>
    </xf>
    <xf numFmtId="0" fontId="64" fillId="31" borderId="14" xfId="0" applyFont="1" applyFill="1" applyBorder="1" applyAlignment="1">
      <alignment horizontal="center" vertical="center" wrapText="1"/>
    </xf>
    <xf numFmtId="0" fontId="64" fillId="31" borderId="15" xfId="0" applyFont="1" applyFill="1" applyBorder="1" applyAlignment="1">
      <alignment horizontal="center" vertical="center" wrapText="1"/>
    </xf>
    <xf numFmtId="0" fontId="64" fillId="31" borderId="18" xfId="246" applyFont="1" applyFill="1" applyBorder="1" applyAlignment="1">
      <alignment horizontal="center" vertical="center"/>
    </xf>
    <xf numFmtId="0" fontId="64" fillId="31" borderId="16" xfId="246" applyFont="1" applyFill="1" applyBorder="1" applyAlignment="1">
      <alignment horizontal="center" vertical="center"/>
    </xf>
    <xf numFmtId="0" fontId="64" fillId="31" borderId="17" xfId="246" applyFont="1" applyFill="1" applyBorder="1" applyAlignment="1">
      <alignment horizontal="center" vertical="center"/>
    </xf>
    <xf numFmtId="0" fontId="67" fillId="31" borderId="20" xfId="0" applyFont="1" applyFill="1" applyBorder="1" applyAlignment="1">
      <alignment horizontal="center" vertical="center" wrapText="1"/>
    </xf>
    <xf numFmtId="0" fontId="67" fillId="31" borderId="21" xfId="0" applyFont="1" applyFill="1" applyBorder="1" applyAlignment="1">
      <alignment horizontal="center" vertical="center" wrapText="1"/>
    </xf>
    <xf numFmtId="0" fontId="67" fillId="31" borderId="22" xfId="0" applyFont="1" applyFill="1" applyBorder="1" applyAlignment="1">
      <alignment horizontal="center" vertical="center" wrapText="1"/>
    </xf>
    <xf numFmtId="0" fontId="64" fillId="0" borderId="18" xfId="182" applyFont="1" applyFill="1" applyBorder="1" applyAlignment="1">
      <alignment vertical="center" wrapText="1"/>
      <protection locked="0"/>
    </xf>
    <xf numFmtId="0" fontId="65" fillId="0" borderId="17" xfId="0" applyFont="1" applyBorder="1" applyAlignment="1">
      <alignment vertical="center" wrapText="1"/>
    </xf>
    <xf numFmtId="0" fontId="67" fillId="0" borderId="18" xfId="0" applyFont="1" applyFill="1" applyBorder="1" applyAlignment="1" applyProtection="1">
      <alignment vertical="center" wrapText="1"/>
      <protection locked="0"/>
    </xf>
    <xf numFmtId="0" fontId="65" fillId="0" borderId="16" xfId="0" applyFont="1" applyBorder="1" applyAlignment="1">
      <alignment vertical="center" wrapText="1"/>
    </xf>
    <xf numFmtId="0" fontId="67" fillId="31" borderId="20" xfId="0" applyFont="1" applyFill="1" applyBorder="1" applyAlignment="1" applyProtection="1">
      <alignment horizontal="center" vertical="center" wrapText="1"/>
      <protection locked="0"/>
    </xf>
    <xf numFmtId="0" fontId="67" fillId="31" borderId="21" xfId="0" applyFont="1" applyFill="1" applyBorder="1" applyAlignment="1" applyProtection="1">
      <alignment horizontal="center" vertical="center" wrapText="1"/>
      <protection locked="0"/>
    </xf>
    <xf numFmtId="0" fontId="67" fillId="31" borderId="22" xfId="0" applyFont="1" applyFill="1" applyBorder="1" applyAlignment="1" applyProtection="1">
      <alignment horizontal="center" vertical="center" wrapText="1"/>
      <protection locked="0"/>
    </xf>
    <xf numFmtId="0" fontId="64" fillId="31" borderId="0" xfId="0" applyFont="1" applyFill="1" applyAlignment="1">
      <alignment horizontal="center" vertical="center"/>
    </xf>
    <xf numFmtId="173" fontId="67" fillId="31" borderId="23" xfId="0" applyNumberFormat="1" applyFont="1" applyFill="1" applyBorder="1" applyAlignment="1">
      <alignment horizontal="center" vertical="center" wrapText="1"/>
    </xf>
    <xf numFmtId="0" fontId="68" fillId="0" borderId="24" xfId="0" applyFont="1" applyBorder="1" applyAlignment="1">
      <alignment horizontal="center" vertical="center"/>
    </xf>
    <xf numFmtId="0" fontId="68" fillId="0" borderId="25" xfId="0" applyFont="1" applyBorder="1" applyAlignment="1">
      <alignment horizontal="center" vertical="center"/>
    </xf>
    <xf numFmtId="0" fontId="67" fillId="31" borderId="26" xfId="238" applyNumberFormat="1" applyFont="1" applyFill="1" applyBorder="1" applyAlignment="1">
      <alignment horizontal="center" vertical="center" wrapText="1"/>
    </xf>
    <xf numFmtId="0" fontId="67" fillId="31" borderId="27" xfId="238" applyNumberFormat="1" applyFont="1" applyFill="1" applyBorder="1" applyAlignment="1">
      <alignment horizontal="center" vertical="center" wrapText="1"/>
    </xf>
    <xf numFmtId="0" fontId="67" fillId="31" borderId="28" xfId="238" applyNumberFormat="1" applyFont="1" applyFill="1" applyBorder="1" applyAlignment="1">
      <alignment horizontal="center" vertical="center" wrapText="1"/>
    </xf>
    <xf numFmtId="0" fontId="67" fillId="0" borderId="20" xfId="0" applyFont="1" applyFill="1" applyBorder="1" applyAlignment="1">
      <alignment horizontal="center" vertical="center" wrapText="1"/>
    </xf>
    <xf numFmtId="0" fontId="67" fillId="0" borderId="21" xfId="0" applyFont="1" applyFill="1" applyBorder="1" applyAlignment="1">
      <alignment horizontal="center" vertical="center" wrapText="1"/>
    </xf>
    <xf numFmtId="0" fontId="67" fillId="0" borderId="22" xfId="0" applyFont="1" applyFill="1" applyBorder="1" applyAlignment="1">
      <alignment horizontal="center" vertical="center" wrapText="1"/>
    </xf>
    <xf numFmtId="0" fontId="64" fillId="31" borderId="13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left" vertical="center" wrapText="1"/>
    </xf>
    <xf numFmtId="0" fontId="4" fillId="0" borderId="16" xfId="0" applyFont="1" applyFill="1" applyBorder="1" applyAlignment="1">
      <alignment horizontal="left" vertical="center" wrapText="1"/>
    </xf>
    <xf numFmtId="0" fontId="4" fillId="0" borderId="17" xfId="0" applyFont="1" applyFill="1" applyBorder="1" applyAlignment="1">
      <alignment horizontal="left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left" vertical="center" wrapText="1"/>
    </xf>
    <xf numFmtId="0" fontId="4" fillId="0" borderId="3" xfId="0" applyFont="1" applyFill="1" applyBorder="1" applyAlignment="1">
      <alignment horizontal="left" vertical="center"/>
    </xf>
    <xf numFmtId="0" fontId="5" fillId="0" borderId="0" xfId="0" applyFont="1" applyFill="1" applyBorder="1" applyAlignment="1">
      <alignment horizontal="left" vertical="center"/>
    </xf>
    <xf numFmtId="0" fontId="5" fillId="0" borderId="0" xfId="0" applyFont="1" applyFill="1" applyAlignment="1">
      <alignment horizontal="center" vertical="center"/>
    </xf>
    <xf numFmtId="170" fontId="5" fillId="0" borderId="13" xfId="0" applyNumberFormat="1" applyFont="1" applyFill="1" applyBorder="1" applyAlignment="1">
      <alignment horizontal="left" vertical="center" wrapText="1"/>
    </xf>
    <xf numFmtId="0" fontId="5" fillId="0" borderId="13" xfId="0" applyFont="1" applyFill="1" applyBorder="1" applyAlignment="1">
      <alignment horizontal="center" vertical="center"/>
    </xf>
    <xf numFmtId="0" fontId="4" fillId="0" borderId="0" xfId="246" applyFont="1" applyFill="1" applyBorder="1" applyAlignment="1">
      <alignment horizontal="center" vertical="center"/>
    </xf>
    <xf numFmtId="0" fontId="5" fillId="0" borderId="0" xfId="0" applyFont="1" applyFill="1" applyAlignment="1">
      <alignment horizontal="left" vertical="center"/>
    </xf>
    <xf numFmtId="0" fontId="4" fillId="0" borderId="3" xfId="246" applyFont="1" applyFill="1" applyBorder="1" applyAlignment="1">
      <alignment horizontal="left" vertical="center" wrapText="1"/>
    </xf>
    <xf numFmtId="0" fontId="5" fillId="0" borderId="3" xfId="246" applyFont="1" applyFill="1" applyBorder="1" applyAlignment="1">
      <alignment horizontal="center" vertical="center"/>
    </xf>
    <xf numFmtId="0" fontId="5" fillId="0" borderId="3" xfId="246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 wrapText="1" shrinkToFit="1"/>
    </xf>
    <xf numFmtId="170" fontId="5" fillId="0" borderId="13" xfId="0" applyNumberFormat="1" applyFont="1" applyFill="1" applyBorder="1" applyAlignment="1">
      <alignment horizontal="center" vertical="center" wrapText="1"/>
    </xf>
    <xf numFmtId="177" fontId="4" fillId="0" borderId="18" xfId="246" applyNumberFormat="1" applyFont="1" applyFill="1" applyBorder="1" applyAlignment="1">
      <alignment horizontal="center" vertical="center" wrapText="1"/>
    </xf>
    <xf numFmtId="177" fontId="4" fillId="0" borderId="16" xfId="246" applyNumberFormat="1" applyFont="1" applyFill="1" applyBorder="1" applyAlignment="1">
      <alignment horizontal="center" vertical="center" wrapText="1"/>
    </xf>
    <xf numFmtId="177" fontId="4" fillId="0" borderId="17" xfId="246" applyNumberFormat="1" applyFont="1" applyFill="1" applyBorder="1" applyAlignment="1">
      <alignment horizontal="center" vertical="center" wrapText="1"/>
    </xf>
    <xf numFmtId="0" fontId="5" fillId="0" borderId="14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vertical="center"/>
    </xf>
  </cellXfs>
  <cellStyles count="354">
    <cellStyle name="_Fakt_2" xfId="1"/>
    <cellStyle name="_rozhufrovka 2009" xfId="2"/>
    <cellStyle name="_АТиСТ 5а МТР липень 2008" xfId="3"/>
    <cellStyle name="_ПРГК сводний_" xfId="4"/>
    <cellStyle name="_УТГ" xfId="5"/>
    <cellStyle name="_Феодосия 5а МТР липень 2008" xfId="6"/>
    <cellStyle name="_ХТГ довідка." xfId="7"/>
    <cellStyle name="_Шебелинка 5а МТР липень 2008" xfId="8"/>
    <cellStyle name="20% - Accent1" xfId="9"/>
    <cellStyle name="20% - Accent2" xfId="10"/>
    <cellStyle name="20% - Accent3" xfId="11"/>
    <cellStyle name="20% - Accent4" xfId="12"/>
    <cellStyle name="20% - Accent5" xfId="13"/>
    <cellStyle name="20% - Accent6" xfId="14"/>
    <cellStyle name="20% - Акцент1 2" xfId="15"/>
    <cellStyle name="20% - Акцент1 3" xfId="16"/>
    <cellStyle name="20% - Акцент2 2" xfId="17"/>
    <cellStyle name="20% - Акцент2 3" xfId="18"/>
    <cellStyle name="20% - Акцент3 2" xfId="19"/>
    <cellStyle name="20% - Акцент3 3" xfId="20"/>
    <cellStyle name="20% - Акцент4 2" xfId="21"/>
    <cellStyle name="20% - Акцент4 3" xfId="22"/>
    <cellStyle name="20% - Акцент5 2" xfId="23"/>
    <cellStyle name="20% - Акцент5 3" xfId="24"/>
    <cellStyle name="20% - Акцент6 2" xfId="25"/>
    <cellStyle name="20% - Акцент6 3" xfId="26"/>
    <cellStyle name="40% - Accent1" xfId="27"/>
    <cellStyle name="40% - Accent2" xfId="28"/>
    <cellStyle name="40% - Accent3" xfId="29"/>
    <cellStyle name="40% - Accent4" xfId="30"/>
    <cellStyle name="40% - Accent5" xfId="31"/>
    <cellStyle name="40% - Accent6" xfId="32"/>
    <cellStyle name="40% - Акцент1 2" xfId="33"/>
    <cellStyle name="40% - Акцент1 3" xfId="34"/>
    <cellStyle name="40% - Акцент2 2" xfId="35"/>
    <cellStyle name="40% - Акцент2 3" xfId="36"/>
    <cellStyle name="40% - Акцент3 2" xfId="37"/>
    <cellStyle name="40% - Акцент3 3" xfId="38"/>
    <cellStyle name="40% - Акцент4 2" xfId="39"/>
    <cellStyle name="40% - Акцент4 3" xfId="40"/>
    <cellStyle name="40% - Акцент5 2" xfId="41"/>
    <cellStyle name="40% - Акцент5 3" xfId="42"/>
    <cellStyle name="40% - Акцент6 2" xfId="43"/>
    <cellStyle name="40% - Акцент6 3" xfId="44"/>
    <cellStyle name="60% - Accent1" xfId="45"/>
    <cellStyle name="60% - Accent2" xfId="46"/>
    <cellStyle name="60% - Accent3" xfId="47"/>
    <cellStyle name="60% - Accent4" xfId="48"/>
    <cellStyle name="60% - Accent5" xfId="49"/>
    <cellStyle name="60% - Accent6" xfId="50"/>
    <cellStyle name="60% - Акцент1 2" xfId="51"/>
    <cellStyle name="60% - Акцент1 3" xfId="52"/>
    <cellStyle name="60% - Акцент2 2" xfId="53"/>
    <cellStyle name="60% - Акцент2 3" xfId="54"/>
    <cellStyle name="60% - Акцент3 2" xfId="55"/>
    <cellStyle name="60% - Акцент3 3" xfId="56"/>
    <cellStyle name="60% - Акцент4 2" xfId="57"/>
    <cellStyle name="60% - Акцент4 3" xfId="58"/>
    <cellStyle name="60% - Акцент5 2" xfId="59"/>
    <cellStyle name="60% - Акцент5 3" xfId="60"/>
    <cellStyle name="60% - Акцент6 2" xfId="61"/>
    <cellStyle name="60% - Акцент6 3" xfId="62"/>
    <cellStyle name="Accent1" xfId="63"/>
    <cellStyle name="Accent2" xfId="64"/>
    <cellStyle name="Accent3" xfId="65"/>
    <cellStyle name="Accent4" xfId="66"/>
    <cellStyle name="Accent5" xfId="67"/>
    <cellStyle name="Accent6" xfId="68"/>
    <cellStyle name="Bad" xfId="69"/>
    <cellStyle name="Calculation" xfId="70"/>
    <cellStyle name="Check Cell" xfId="71"/>
    <cellStyle name="Column-Header" xfId="72"/>
    <cellStyle name="Column-Header 2" xfId="73"/>
    <cellStyle name="Column-Header 3" xfId="74"/>
    <cellStyle name="Column-Header 4" xfId="75"/>
    <cellStyle name="Column-Header 5" xfId="76"/>
    <cellStyle name="Column-Header 6" xfId="77"/>
    <cellStyle name="Column-Header 7" xfId="78"/>
    <cellStyle name="Column-Header 7 2" xfId="79"/>
    <cellStyle name="Column-Header 8" xfId="80"/>
    <cellStyle name="Column-Header 8 2" xfId="81"/>
    <cellStyle name="Column-Header 9" xfId="82"/>
    <cellStyle name="Column-Header 9 2" xfId="83"/>
    <cellStyle name="Column-Header_Zvit rux-koshtiv 2010 Департамент " xfId="84"/>
    <cellStyle name="Comma_2005_03_15-Финансовый_БГ" xfId="85"/>
    <cellStyle name="Define-Column" xfId="86"/>
    <cellStyle name="Define-Column 10" xfId="87"/>
    <cellStyle name="Define-Column 2" xfId="88"/>
    <cellStyle name="Define-Column 3" xfId="89"/>
    <cellStyle name="Define-Column 4" xfId="90"/>
    <cellStyle name="Define-Column 5" xfId="91"/>
    <cellStyle name="Define-Column 6" xfId="92"/>
    <cellStyle name="Define-Column 7" xfId="93"/>
    <cellStyle name="Define-Column 7 2" xfId="94"/>
    <cellStyle name="Define-Column 7 3" xfId="95"/>
    <cellStyle name="Define-Column 8" xfId="96"/>
    <cellStyle name="Define-Column 8 2" xfId="97"/>
    <cellStyle name="Define-Column 8 3" xfId="98"/>
    <cellStyle name="Define-Column 9" xfId="99"/>
    <cellStyle name="Define-Column 9 2" xfId="100"/>
    <cellStyle name="Define-Column 9 3" xfId="101"/>
    <cellStyle name="Define-Column_Zvit rux-koshtiv 2010 Департамент " xfId="102"/>
    <cellStyle name="Explanatory Text" xfId="103"/>
    <cellStyle name="FS10" xfId="104"/>
    <cellStyle name="Good" xfId="105"/>
    <cellStyle name="Heading 1" xfId="106"/>
    <cellStyle name="Heading 2" xfId="107"/>
    <cellStyle name="Heading 3" xfId="108"/>
    <cellStyle name="Heading 4" xfId="109"/>
    <cellStyle name="Hyperlink 2" xfId="110"/>
    <cellStyle name="Input" xfId="111"/>
    <cellStyle name="Level0" xfId="112"/>
    <cellStyle name="Level0 10" xfId="113"/>
    <cellStyle name="Level0 2" xfId="114"/>
    <cellStyle name="Level0 2 2" xfId="115"/>
    <cellStyle name="Level0 3" xfId="116"/>
    <cellStyle name="Level0 3 2" xfId="117"/>
    <cellStyle name="Level0 4" xfId="118"/>
    <cellStyle name="Level0 4 2" xfId="119"/>
    <cellStyle name="Level0 5" xfId="120"/>
    <cellStyle name="Level0 6" xfId="121"/>
    <cellStyle name="Level0 7" xfId="122"/>
    <cellStyle name="Level0 7 2" xfId="123"/>
    <cellStyle name="Level0 7 3" xfId="124"/>
    <cellStyle name="Level0 8" xfId="125"/>
    <cellStyle name="Level0 8 2" xfId="126"/>
    <cellStyle name="Level0 8 3" xfId="127"/>
    <cellStyle name="Level0 9" xfId="128"/>
    <cellStyle name="Level0 9 2" xfId="129"/>
    <cellStyle name="Level0 9 3" xfId="130"/>
    <cellStyle name="Level0_Zvit rux-koshtiv 2010 Департамент " xfId="131"/>
    <cellStyle name="Level1" xfId="132"/>
    <cellStyle name="Level1 2" xfId="133"/>
    <cellStyle name="Level1-Numbers" xfId="134"/>
    <cellStyle name="Level1-Numbers 2" xfId="135"/>
    <cellStyle name="Level1-Numbers-Hide" xfId="136"/>
    <cellStyle name="Level2" xfId="137"/>
    <cellStyle name="Level2 2" xfId="138"/>
    <cellStyle name="Level2-Hide" xfId="139"/>
    <cellStyle name="Level2-Hide 2" xfId="140"/>
    <cellStyle name="Level2-Numbers" xfId="141"/>
    <cellStyle name="Level2-Numbers 2" xfId="142"/>
    <cellStyle name="Level2-Numbers-Hide" xfId="143"/>
    <cellStyle name="Level3" xfId="144"/>
    <cellStyle name="Level3 2" xfId="145"/>
    <cellStyle name="Level3 3" xfId="146"/>
    <cellStyle name="Level3_План департамент_2010_1207" xfId="147"/>
    <cellStyle name="Level3-Hide" xfId="148"/>
    <cellStyle name="Level3-Hide 2" xfId="149"/>
    <cellStyle name="Level3-Numbers" xfId="150"/>
    <cellStyle name="Level3-Numbers 2" xfId="151"/>
    <cellStyle name="Level3-Numbers 3" xfId="152"/>
    <cellStyle name="Level3-Numbers_План департамент_2010_1207" xfId="153"/>
    <cellStyle name="Level3-Numbers-Hide" xfId="154"/>
    <cellStyle name="Level4" xfId="155"/>
    <cellStyle name="Level4 2" xfId="156"/>
    <cellStyle name="Level4-Hide" xfId="157"/>
    <cellStyle name="Level4-Hide 2" xfId="158"/>
    <cellStyle name="Level4-Numbers" xfId="159"/>
    <cellStyle name="Level4-Numbers 2" xfId="160"/>
    <cellStyle name="Level4-Numbers-Hide" xfId="161"/>
    <cellStyle name="Level5" xfId="162"/>
    <cellStyle name="Level5 2" xfId="163"/>
    <cellStyle name="Level5-Hide" xfId="164"/>
    <cellStyle name="Level5-Hide 2" xfId="165"/>
    <cellStyle name="Level5-Numbers" xfId="166"/>
    <cellStyle name="Level5-Numbers 2" xfId="167"/>
    <cellStyle name="Level5-Numbers-Hide" xfId="168"/>
    <cellStyle name="Level6" xfId="169"/>
    <cellStyle name="Level6 2" xfId="170"/>
    <cellStyle name="Level6-Hide" xfId="171"/>
    <cellStyle name="Level6-Hide 2" xfId="172"/>
    <cellStyle name="Level6-Numbers" xfId="173"/>
    <cellStyle name="Level6-Numbers 2" xfId="174"/>
    <cellStyle name="Level7" xfId="175"/>
    <cellStyle name="Level7-Hide" xfId="176"/>
    <cellStyle name="Level7-Numbers" xfId="177"/>
    <cellStyle name="Linked Cell" xfId="178"/>
    <cellStyle name="Neutral" xfId="179"/>
    <cellStyle name="Normal 2" xfId="180"/>
    <cellStyle name="Normal_2005_03_15-Финансовый_БГ" xfId="181"/>
    <cellStyle name="Normal_GSE DCF_Model_31_07_09 final" xfId="182"/>
    <cellStyle name="Note" xfId="183"/>
    <cellStyle name="Number-Cells" xfId="184"/>
    <cellStyle name="Number-Cells-Column2" xfId="185"/>
    <cellStyle name="Number-Cells-Column5" xfId="186"/>
    <cellStyle name="Output" xfId="187"/>
    <cellStyle name="Row-Header" xfId="188"/>
    <cellStyle name="Row-Header 2" xfId="189"/>
    <cellStyle name="Title" xfId="190"/>
    <cellStyle name="Total" xfId="191"/>
    <cellStyle name="Warning Text" xfId="192"/>
    <cellStyle name="Акцент1 2" xfId="193"/>
    <cellStyle name="Акцент1 3" xfId="194"/>
    <cellStyle name="Акцент2 2" xfId="195"/>
    <cellStyle name="Акцент2 3" xfId="196"/>
    <cellStyle name="Акцент3 2" xfId="197"/>
    <cellStyle name="Акцент3 3" xfId="198"/>
    <cellStyle name="Акцент4 2" xfId="199"/>
    <cellStyle name="Акцент4 3" xfId="200"/>
    <cellStyle name="Акцент5 2" xfId="201"/>
    <cellStyle name="Акцент5 3" xfId="202"/>
    <cellStyle name="Акцент6 2" xfId="203"/>
    <cellStyle name="Акцент6 3" xfId="204"/>
    <cellStyle name="Ввод  2" xfId="205"/>
    <cellStyle name="Ввод  3" xfId="206"/>
    <cellStyle name="Відсотковий" xfId="207" builtinId="5"/>
    <cellStyle name="Вывод 2" xfId="208"/>
    <cellStyle name="Вывод 3" xfId="209"/>
    <cellStyle name="Вычисление 2" xfId="210"/>
    <cellStyle name="Вычисление 3" xfId="211"/>
    <cellStyle name="Денежный 2" xfId="212"/>
    <cellStyle name="Заголовок 1 2" xfId="213"/>
    <cellStyle name="Заголовок 1 3" xfId="214"/>
    <cellStyle name="Заголовок 2 2" xfId="215"/>
    <cellStyle name="Заголовок 2 3" xfId="216"/>
    <cellStyle name="Заголовок 3 2" xfId="217"/>
    <cellStyle name="Заголовок 3 3" xfId="218"/>
    <cellStyle name="Заголовок 4 2" xfId="219"/>
    <cellStyle name="Заголовок 4 3" xfId="220"/>
    <cellStyle name="Звичайний" xfId="0" builtinId="0"/>
    <cellStyle name="Итог 2" xfId="221"/>
    <cellStyle name="Итог 3" xfId="222"/>
    <cellStyle name="Контрольная ячейка 2" xfId="223"/>
    <cellStyle name="Контрольная ячейка 3" xfId="224"/>
    <cellStyle name="Название 2" xfId="225"/>
    <cellStyle name="Название 3" xfId="226"/>
    <cellStyle name="Нейтральный 2" xfId="227"/>
    <cellStyle name="Нейтральный 3" xfId="228"/>
    <cellStyle name="Обычный 10" xfId="229"/>
    <cellStyle name="Обычный 11" xfId="230"/>
    <cellStyle name="Обычный 12" xfId="231"/>
    <cellStyle name="Обычный 13" xfId="232"/>
    <cellStyle name="Обычный 14" xfId="233"/>
    <cellStyle name="Обычный 15" xfId="234"/>
    <cellStyle name="Обычный 16" xfId="235"/>
    <cellStyle name="Обычный 17" xfId="236"/>
    <cellStyle name="Обычный 18" xfId="237"/>
    <cellStyle name="Обычный 2" xfId="238"/>
    <cellStyle name="Обычный 2 10" xfId="239"/>
    <cellStyle name="Обычный 2 11" xfId="240"/>
    <cellStyle name="Обычный 2 12" xfId="241"/>
    <cellStyle name="Обычный 2 13" xfId="242"/>
    <cellStyle name="Обычный 2 14" xfId="243"/>
    <cellStyle name="Обычный 2 15" xfId="244"/>
    <cellStyle name="Обычный 2 16" xfId="245"/>
    <cellStyle name="Обычный 2 2" xfId="246"/>
    <cellStyle name="Обычный 2 2 2" xfId="247"/>
    <cellStyle name="Обычный 2 2 3" xfId="248"/>
    <cellStyle name="Обычный 2 2_Расшифровка прочих" xfId="249"/>
    <cellStyle name="Обычный 2 3" xfId="250"/>
    <cellStyle name="Обычный 2 4" xfId="251"/>
    <cellStyle name="Обычный 2 5" xfId="252"/>
    <cellStyle name="Обычный 2 6" xfId="253"/>
    <cellStyle name="Обычный 2 7" xfId="254"/>
    <cellStyle name="Обычный 2 8" xfId="255"/>
    <cellStyle name="Обычный 2 9" xfId="256"/>
    <cellStyle name="Обычный 2_2604-2010" xfId="257"/>
    <cellStyle name="Обычный 3" xfId="258"/>
    <cellStyle name="Обычный 3 10" xfId="259"/>
    <cellStyle name="Обычный 3 11" xfId="260"/>
    <cellStyle name="Обычный 3 12" xfId="261"/>
    <cellStyle name="Обычный 3 13" xfId="262"/>
    <cellStyle name="Обычный 3 14" xfId="263"/>
    <cellStyle name="Обычный 3 2" xfId="264"/>
    <cellStyle name="Обычный 3 3" xfId="265"/>
    <cellStyle name="Обычный 3 4" xfId="266"/>
    <cellStyle name="Обычный 3 5" xfId="267"/>
    <cellStyle name="Обычный 3 6" xfId="268"/>
    <cellStyle name="Обычный 3 7" xfId="269"/>
    <cellStyle name="Обычный 3 8" xfId="270"/>
    <cellStyle name="Обычный 3 9" xfId="271"/>
    <cellStyle name="Обычный 3_Дефицит_7 млрд_0608_бс" xfId="272"/>
    <cellStyle name="Обычный 4" xfId="273"/>
    <cellStyle name="Обычный 5" xfId="274"/>
    <cellStyle name="Обычный 5 2" xfId="275"/>
    <cellStyle name="Обычный 6" xfId="276"/>
    <cellStyle name="Обычный 6 2" xfId="277"/>
    <cellStyle name="Обычный 6 3" xfId="278"/>
    <cellStyle name="Обычный 6 4" xfId="279"/>
    <cellStyle name="Обычный 6_Дефицит_7 млрд_0608_бс" xfId="280"/>
    <cellStyle name="Обычный 7" xfId="281"/>
    <cellStyle name="Обычный 7 2" xfId="282"/>
    <cellStyle name="Обычный 8" xfId="283"/>
    <cellStyle name="Обычный 9" xfId="284"/>
    <cellStyle name="Обычный 9 2" xfId="285"/>
    <cellStyle name="Плохой 2" xfId="286"/>
    <cellStyle name="Плохой 3" xfId="287"/>
    <cellStyle name="Пояснение 2" xfId="288"/>
    <cellStyle name="Пояснение 3" xfId="289"/>
    <cellStyle name="Примечание 2" xfId="290"/>
    <cellStyle name="Примечание 3" xfId="291"/>
    <cellStyle name="Процентный 2" xfId="292"/>
    <cellStyle name="Процентный 2 10" xfId="293"/>
    <cellStyle name="Процентный 2 11" xfId="294"/>
    <cellStyle name="Процентный 2 12" xfId="295"/>
    <cellStyle name="Процентный 2 13" xfId="296"/>
    <cellStyle name="Процентный 2 14" xfId="297"/>
    <cellStyle name="Процентный 2 15" xfId="298"/>
    <cellStyle name="Процентный 2 16" xfId="299"/>
    <cellStyle name="Процентный 2 2" xfId="300"/>
    <cellStyle name="Процентный 2 3" xfId="301"/>
    <cellStyle name="Процентный 2 4" xfId="302"/>
    <cellStyle name="Процентный 2 5" xfId="303"/>
    <cellStyle name="Процентный 2 6" xfId="304"/>
    <cellStyle name="Процентный 2 7" xfId="305"/>
    <cellStyle name="Процентный 2 8" xfId="306"/>
    <cellStyle name="Процентный 2 9" xfId="307"/>
    <cellStyle name="Процентный 3" xfId="308"/>
    <cellStyle name="Процентный 4" xfId="309"/>
    <cellStyle name="Процентный 4 2" xfId="310"/>
    <cellStyle name="Связанная ячейка 2" xfId="311"/>
    <cellStyle name="Связанная ячейка 3" xfId="312"/>
    <cellStyle name="Стиль 1" xfId="313"/>
    <cellStyle name="Стиль 1 2" xfId="314"/>
    <cellStyle name="Стиль 1 3" xfId="315"/>
    <cellStyle name="Стиль 1 4" xfId="316"/>
    <cellStyle name="Стиль 1 5" xfId="317"/>
    <cellStyle name="Стиль 1 6" xfId="318"/>
    <cellStyle name="Стиль 1 7" xfId="319"/>
    <cellStyle name="Текст предупреждения 2" xfId="320"/>
    <cellStyle name="Текст предупреждения 3" xfId="321"/>
    <cellStyle name="Тысячи [0]_1.62" xfId="322"/>
    <cellStyle name="Тысячи_1.62" xfId="323"/>
    <cellStyle name="Финансовый 2" xfId="324"/>
    <cellStyle name="Финансовый 2 10" xfId="325"/>
    <cellStyle name="Финансовый 2 11" xfId="326"/>
    <cellStyle name="Финансовый 2 12" xfId="327"/>
    <cellStyle name="Финансовый 2 13" xfId="328"/>
    <cellStyle name="Финансовый 2 14" xfId="329"/>
    <cellStyle name="Финансовый 2 15" xfId="330"/>
    <cellStyle name="Финансовый 2 16" xfId="331"/>
    <cellStyle name="Финансовый 2 17" xfId="332"/>
    <cellStyle name="Финансовый 2 2" xfId="333"/>
    <cellStyle name="Финансовый 2 3" xfId="334"/>
    <cellStyle name="Финансовый 2 4" xfId="335"/>
    <cellStyle name="Финансовый 2 5" xfId="336"/>
    <cellStyle name="Финансовый 2 6" xfId="337"/>
    <cellStyle name="Финансовый 2 7" xfId="338"/>
    <cellStyle name="Финансовый 2 8" xfId="339"/>
    <cellStyle name="Финансовый 2 9" xfId="340"/>
    <cellStyle name="Финансовый 3" xfId="341"/>
    <cellStyle name="Финансовый 3 2" xfId="342"/>
    <cellStyle name="Финансовый 4" xfId="343"/>
    <cellStyle name="Финансовый 4 2" xfId="344"/>
    <cellStyle name="Финансовый 4 3" xfId="345"/>
    <cellStyle name="Финансовый 5" xfId="346"/>
    <cellStyle name="Финансовый 6" xfId="347"/>
    <cellStyle name="Финансовый 7" xfId="348"/>
    <cellStyle name="Хороший 2" xfId="349"/>
    <cellStyle name="Хороший 3" xfId="350"/>
    <cellStyle name="числовой" xfId="351"/>
    <cellStyle name="Ю" xfId="352"/>
    <cellStyle name="Ю-FreeSet_10" xfId="3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externalLink" Target="externalLinks/externalLink7.xml"/><Relationship Id="rId18" Type="http://schemas.openxmlformats.org/officeDocument/2006/relationships/externalLink" Target="externalLinks/externalLink12.xml"/><Relationship Id="rId26" Type="http://schemas.openxmlformats.org/officeDocument/2006/relationships/externalLink" Target="externalLinks/externalLink20.xml"/><Relationship Id="rId39" Type="http://schemas.openxmlformats.org/officeDocument/2006/relationships/externalLink" Target="externalLinks/externalLink33.xml"/><Relationship Id="rId21" Type="http://schemas.openxmlformats.org/officeDocument/2006/relationships/externalLink" Target="externalLinks/externalLink15.xml"/><Relationship Id="rId34" Type="http://schemas.openxmlformats.org/officeDocument/2006/relationships/externalLink" Target="externalLinks/externalLink28.xml"/><Relationship Id="rId42" Type="http://schemas.openxmlformats.org/officeDocument/2006/relationships/externalLink" Target="externalLinks/externalLink36.xml"/><Relationship Id="rId47" Type="http://schemas.openxmlformats.org/officeDocument/2006/relationships/sharedStrings" Target="sharedStrings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0.xml"/><Relationship Id="rId29" Type="http://schemas.openxmlformats.org/officeDocument/2006/relationships/externalLink" Target="externalLinks/externalLink2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5.xml"/><Relationship Id="rId24" Type="http://schemas.openxmlformats.org/officeDocument/2006/relationships/externalLink" Target="externalLinks/externalLink18.xml"/><Relationship Id="rId32" Type="http://schemas.openxmlformats.org/officeDocument/2006/relationships/externalLink" Target="externalLinks/externalLink26.xml"/><Relationship Id="rId37" Type="http://schemas.openxmlformats.org/officeDocument/2006/relationships/externalLink" Target="externalLinks/externalLink31.xml"/><Relationship Id="rId40" Type="http://schemas.openxmlformats.org/officeDocument/2006/relationships/externalLink" Target="externalLinks/externalLink34.xml"/><Relationship Id="rId45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9.xml"/><Relationship Id="rId23" Type="http://schemas.openxmlformats.org/officeDocument/2006/relationships/externalLink" Target="externalLinks/externalLink17.xml"/><Relationship Id="rId28" Type="http://schemas.openxmlformats.org/officeDocument/2006/relationships/externalLink" Target="externalLinks/externalLink22.xml"/><Relationship Id="rId36" Type="http://schemas.openxmlformats.org/officeDocument/2006/relationships/externalLink" Target="externalLinks/externalLink30.xml"/><Relationship Id="rId10" Type="http://schemas.openxmlformats.org/officeDocument/2006/relationships/externalLink" Target="externalLinks/externalLink4.xml"/><Relationship Id="rId19" Type="http://schemas.openxmlformats.org/officeDocument/2006/relationships/externalLink" Target="externalLinks/externalLink13.xml"/><Relationship Id="rId31" Type="http://schemas.openxmlformats.org/officeDocument/2006/relationships/externalLink" Target="externalLinks/externalLink25.xml"/><Relationship Id="rId44" Type="http://schemas.openxmlformats.org/officeDocument/2006/relationships/externalLink" Target="externalLinks/externalLink38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3.xml"/><Relationship Id="rId14" Type="http://schemas.openxmlformats.org/officeDocument/2006/relationships/externalLink" Target="externalLinks/externalLink8.xml"/><Relationship Id="rId22" Type="http://schemas.openxmlformats.org/officeDocument/2006/relationships/externalLink" Target="externalLinks/externalLink16.xml"/><Relationship Id="rId27" Type="http://schemas.openxmlformats.org/officeDocument/2006/relationships/externalLink" Target="externalLinks/externalLink21.xml"/><Relationship Id="rId30" Type="http://schemas.openxmlformats.org/officeDocument/2006/relationships/externalLink" Target="externalLinks/externalLink24.xml"/><Relationship Id="rId35" Type="http://schemas.openxmlformats.org/officeDocument/2006/relationships/externalLink" Target="externalLinks/externalLink29.xml"/><Relationship Id="rId43" Type="http://schemas.openxmlformats.org/officeDocument/2006/relationships/externalLink" Target="externalLinks/externalLink37.xml"/><Relationship Id="rId48" Type="http://schemas.openxmlformats.org/officeDocument/2006/relationships/calcChain" Target="calcChain.xml"/><Relationship Id="rId8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12" Type="http://schemas.openxmlformats.org/officeDocument/2006/relationships/externalLink" Target="externalLinks/externalLink6.xml"/><Relationship Id="rId17" Type="http://schemas.openxmlformats.org/officeDocument/2006/relationships/externalLink" Target="externalLinks/externalLink11.xml"/><Relationship Id="rId25" Type="http://schemas.openxmlformats.org/officeDocument/2006/relationships/externalLink" Target="externalLinks/externalLink19.xml"/><Relationship Id="rId33" Type="http://schemas.openxmlformats.org/officeDocument/2006/relationships/externalLink" Target="externalLinks/externalLink27.xml"/><Relationship Id="rId38" Type="http://schemas.openxmlformats.org/officeDocument/2006/relationships/externalLink" Target="externalLinks/externalLink32.xml"/><Relationship Id="rId46" Type="http://schemas.openxmlformats.org/officeDocument/2006/relationships/styles" Target="styles.xml"/><Relationship Id="rId20" Type="http://schemas.openxmlformats.org/officeDocument/2006/relationships/externalLink" Target="externalLinks/externalLink14.xml"/><Relationship Id="rId41" Type="http://schemas.openxmlformats.org/officeDocument/2006/relationships/externalLink" Target="externalLinks/externalLink35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.bank.gov.ua/WORK/S2/VICTOR/&#1042;&#1042;&#1055;/PIB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.bank.gov.ua/New_monitoring/Monit_xls/M_2002/M_06_02/Monthly/10_October/1Aug2001/GDP/realgdp/LENA/BGVN1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\File1\aaaa\2007%20finplan\DOCUME~1\SINKEV~1\LOCALS~1\Temp\Rar$DI00.781\Dept\Plan\Exchange\_________________________Plan_ZP\!_&#1055;&#1077;&#1095;&#1072;&#1090;&#1100;\&#1052;&#1058;&#1056;%20&#1074;&#1089;&#1077;%20-%205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72rc2j\vera\FinanceUTG\finek2008\&#1043;&#1088;&#1091;&#1076;&#1077;&#1085;&#1100;%20(&#1086;&#1095;&#1080;&#1082;)\DOCUME~1\SINKEV~1\LOCALS~1\Temp\Rar$DI00.781\Dept\Plan\Exchange\_________________________Plan_ZP\!_&#1055;&#1077;&#1095;&#1072;&#1090;&#1100;\&#1052;&#1058;&#1056;%20&#1074;&#1089;&#1077;%20-%205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72rc2j\vera\FinanceUTG\finek2008\&#1043;&#1088;&#1091;&#1076;&#1077;&#1085;&#1100;%20(&#1086;&#1095;&#1080;&#1082;)\DOCUME~1\SINKEV~1\LOCALS~1\Temp\Rar$DI00.781\Dept\FinPlan-Economy\Planning%20System%20Project\consolidation%20hq%20formatted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&#1052;&#1086;&#1080;%20&#1076;&#1086;&#1082;&#1091;&#1084;&#1077;&#1085;&#1090;&#1099;\Plan-2006_kons_rabota\Dept\FinPlan-Economy\Planning%20System%20Project\consolidation%20hq%20formatted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edo\work\Dept\FinPlan-Economy\Planning%20System%20Project\consolidation%20hq%20formatted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DOCUME~1\Chirich\LOCALS~1\Temp\DOCUME~1\VOYTOV~1\LOCALS~1\Temp\Rar$DI00.867\Planning%20System%20Project\consolidation%20hq%20formatted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echiporenko\2007&#1053;&#1054;&#1042;\Dept\Plan\Exchange\!_Plan-2006\VAT%20Sevastop\Dept\Plan\Exchange\_________________________Plan_ZP\!_&#1055;&#1077;&#1095;&#1072;&#1090;&#1100;\&#1052;&#1058;&#1056;%20&#1074;&#1089;&#1077;%202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.bank.gov.ua/&#1052;&#1086;&#1080;%20&#1076;&#1086;&#1082;&#1091;&#1084;&#1077;&#1085;&#1090;&#1099;/Sergey/&#1055;&#1088;&#1086;&#1075;&#1085;&#1086;&#1079;/&#1056;&#1072;&#1073;&#1086;&#1095;&#1080;&#1077;%20&#1090;&#1072;&#1073;&#1083;&#1080;&#1094;&#1099;/new/zvedena11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72rc2j\vera\DOCUME~1\Chirich\LOCALS~1\Temp\Rar$DI00.938\Dept\Plan\Exchange\!_Plan-2006\&#1042;&#1040;&#1058;%20&#1048;&#1074;&#1072;&#1085;&#1086;%20&#1092;&#1088;&#1072;&#1085;&#1082;&#1080;&#1074;&#1089;&#1100;&#1082;&#1075;&#1072;&#1079;\Dodatok1%20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72rc2j\vera\&#1052;&#1086;&#1080;%20&#1076;&#1086;&#1082;&#1091;&#1084;&#1077;&#1085;&#1090;&#1099;\Plan-2006_kons_rabota\Dept\Plan\Exchange\_________________________Plan_ZP\!_&#1055;&#1077;&#1095;&#1072;&#1090;&#1100;\&#1052;&#1058;&#1056;%20&#1074;&#1089;&#1077;%20-%205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72rc2j\vera\Dept\Plan\Exchange\!_Plan-2006\&#1042;&#1040;&#1058;%20&#1048;&#1074;&#1072;&#1085;&#1086;%20&#1092;&#1088;&#1072;&#1085;&#1082;&#1080;&#1074;&#1089;&#1100;&#1082;&#1075;&#1072;&#1079;\Dodatok1%20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&#1079;&#1072;&#1075;&#1072;&#1083;&#1100;&#1085;&#1072;\Users\&#1047;&#1086;&#1103;\Downloads\Ariadna\Sum_pok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echiporenko\2007&#1053;&#1054;&#1042;\DOCUME~1\Chirich\LOCALS~1\Temp\Dept\Plan\Exchange\_________________________Plan_ZP\!_&#1055;&#1077;&#1095;&#1072;&#1090;&#1100;\&#1052;&#1058;&#1056;%20&#1074;&#1089;&#1077;%202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&#1052;&#1086;&#1080;%20&#1076;&#1086;&#1082;&#1091;&#1084;&#1077;&#1085;&#1090;&#1099;\Plan-2006_kons_rabota\Dept\Plan\Exchange\_________________________Plan_ZP\!_&#1055;&#1077;&#1095;&#1072;&#1090;&#1100;\&#1052;&#1058;&#1056;%20&#1074;&#1089;&#1077;%20-%205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Dept\Plan\Exchange\!_Plan-2006\&#1042;&#1040;&#1058;%20&#1048;&#1074;&#1072;&#1085;&#1086;%20&#1092;&#1088;&#1072;&#1085;&#1082;&#1080;&#1074;&#1089;&#1100;&#1082;&#1075;&#1072;&#1079;\Dodatok1%20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DOCUME~1\Chirich\LOCALS~1\Temp\Dept\Plan\Exchange\_________________________Plan_ZP\!_&#1055;&#1077;&#1095;&#1072;&#1090;&#1100;\&#1052;&#1058;&#1056;%20&#1074;&#1089;&#1077;%202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Dept\Plan\Exchange\!_Plan-2006\VAT%20Sevastop\Dept\Plan\Exchange\_________________________Plan_ZP\!_&#1055;&#1077;&#1095;&#1072;&#1090;&#1100;\&#1052;&#1058;&#1056;%20&#1074;&#1089;&#1077;%202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Dept\Plan\Exchange\_________________________Plan_ZP\!_&#1055;&#1077;&#1095;&#1072;&#1090;&#1100;\&#1052;&#1058;&#1056;%20&#1074;&#1089;&#1077;%202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edo\work\Dept\Plan\Exchange\_________________________Plan_ZP\!_&#1055;&#1077;&#1095;&#1072;&#1090;&#1100;\&#1052;&#1058;&#1056;%20&#1074;&#1089;&#1077;%20-%205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72rc2j\vera\Dept\Plan\Exchange\!_Plan-2006\VAT%20Sevastop\Dept\Plan\Exchange\_________________________Plan_ZP\!_&#1055;&#1077;&#1095;&#1072;&#1090;&#1100;\&#1052;&#1058;&#1056;%20&#1074;&#1089;&#1077;%202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72rc2j\vera\DOCUME~1\Chirich\LOCALS~1\Temp\DOCUME~1\VOYTOV~1\LOCALS~1\Temp\Rar$DI00.867\Planning%20System%20Project\consolidation%20hq%20formatted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72rc2j\vera\DOCUME~1\Chirich\LOCALS~1\Temp\Dept\Plan\Exchange\_________________________Plan_ZP\!_&#1055;&#1077;&#1095;&#1072;&#1090;&#1100;\&#1052;&#1058;&#1056;%20&#1074;&#1089;&#1077;%202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72rc2j\vera\Documents%20and%20Settings\SUDNIKOVA\Local%20Settings\Temporary%20Internet%20Files\Content.IE5\C5MFSXEF\Subv2006\Rich%20Roz%202006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in\main1\DOCUME~1\Chirich\LOCALS~1\Temp\Dept\Plan\Exchange\_________________________Plan_ZP\!_&#1055;&#1077;&#1095;&#1072;&#1090;&#1100;\&#1052;&#1058;&#1056;%20&#1074;&#1089;&#1077;%202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72rc2j\vera\Documents%20and%20Settings\andreyevskaya\&#1052;&#1086;&#1080;%20&#1076;&#1086;&#1082;&#1091;&#1084;&#1077;&#1085;&#1090;&#1099;\OLGA\&#1056;&#1045;&#1040;&#1051;&#1048;&#1047;&#1040;&#1062;&#1048;&#1071;_2006\2006_REALIZ_&#1058;&#1045;(&#1090;&#1088;&#1072;&#1074;&#1077;&#1085;&#1100;)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.bank.gov.ua/S_N_A/1July2001/GDP/realgdp/LENA/BGVN1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72rc2j\vera\&#1052;&#1086;&#1080;%20&#1076;&#1086;&#1082;&#1091;&#1084;&#1077;&#1085;&#1090;&#1099;\Plan-2006_kons_rabota\Dept\FinPlan-Economy\Planning%20System%20Project\consolidation%20hq%20formatted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DOCUME~1\Chirich\LOCALS~1\Temp\Rar$DI00.938\Dept\Plan\Exchange\!_Plan-2006\&#1042;&#1040;&#1058;%20&#1048;&#1074;&#1072;&#1085;&#1086;%20&#1092;&#1088;&#1072;&#1085;&#1082;&#1080;&#1074;&#1089;&#1100;&#1082;&#1075;&#1072;&#1079;\Dodatok1%20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DOCUME~1\SINKEV~1\LOCALS~1\Temp\Rar$DI00.781\Dept\FinPlan-Economy\Planning%20System%20Project\consolidation%20hq%20formatted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echiporenko\2007&#1053;&#1054;&#1042;\DOCUME~1\Chirich\LOCALS~1\Temp\DOCUME~1\VOYTOV~1\LOCALS~1\Temp\Rar$DI00.867\Planning%20System%20Project\consolidation%20hq%20formatted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Dept\FinPlan-Economy\Planning%20System%20Project\consolidation%20hq%20formatted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in\MAIN1\Dept\FinPlan-Economy\Planning%20System%20Project\consolidation%20hq%20formatted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72rc2j\vera\Documents%20and%20Settings\likhachov\Local%20Settings\Temporary%20Internet%20Files\Content.IE5\RY4RBH0P\2006_REALIZ_&#1058;&#1045;(&#1083;&#1102;&#1090;&#1080;&#1081;20%25)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&#1079;&#1072;&#1075;&#1072;&#1083;&#1100;&#1085;&#1072;\Users\&#1047;&#1086;&#1103;\Downloads\&#1092;&#1110;&#1085;.&#1087;&#1083;&#1072;&#1085;%20&#1085;&#1072;%20&#1079;&#1072;&#1090;&#1074;&#1077;&#1088;&#1076;&#1078;&#1077;&#1085;&#1085;&#1103;%202022%20&#1044;&#1077;&#1088;&#1073;&#1091;&#1075;&#1086;&#1074;%20&#1070;.&#1055;.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&#1079;&#1072;&#1075;&#1072;&#1083;&#1100;&#1085;&#1072;\Users\&#1047;&#1086;&#1103;\Downloads\&#1092;&#1110;&#1085;.&#1087;&#1083;&#1072;&#1085;%20&#1085;&#1072;%20&#1079;&#1072;&#1090;&#1074;&#1077;&#1088;&#1076;&#1078;&#1077;&#1085;&#1085;&#1103;%202023%20&#1044;&#1077;&#1088;&#1073;&#1091;&#1075;&#1086;&#1074;%20&#1070;.&#1055;.%20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&#1079;&#1072;&#1075;&#1072;&#1083;&#1100;&#1085;&#1072;\Users\&#1047;&#1086;&#1103;\Downloads\&#1092;&#1110;&#1085;.&#1087;&#1083;&#1072;&#1085;%20&#1085;&#1072;%20&#1079;&#1072;&#1090;&#1074;&#1077;&#1088;&#1076;&#1078;&#1077;&#1085;&#1085;&#1103;%20202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DP"/>
      <sheetName val="Real GDP &amp; Real IP (u)"/>
      <sheetName val="Real GDP &amp; Real IP (e)"/>
      <sheetName val="GDP_gr"/>
      <sheetName val="Светлые"/>
      <sheetName val="адмін (2)"/>
      <sheetName val="ПЛАН ЗАКУПІВЕЛЬ 2018"/>
      <sheetName val="Аркуш2"/>
      <sheetName val="Лист 1"/>
      <sheetName val="Real_GDP_&amp;_Real_IP_(u)"/>
      <sheetName val="Real_GDP_&amp;_Real_IP_(e)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993"/>
      <sheetName val="GDP"/>
      <sheetName val="Technical"/>
      <sheetName val="БАЗА  "/>
      <sheetName val="МТР Газ України"/>
      <sheetName val="Daten"/>
      <sheetName val="BGVN1"/>
    </sheetNames>
    <sheetDataSet>
      <sheetData sheetId="0" refreshError="1">
        <row r="1">
          <cell r="D1" t="str">
            <v>Баланс грошових доходiв i витрат населення Украјни у</v>
          </cell>
          <cell r="K1" t="str">
            <v>GOD</v>
          </cell>
        </row>
        <row r="2">
          <cell r="K2">
            <v>1993</v>
          </cell>
          <cell r="L2" t="str">
            <v>роцi</v>
          </cell>
        </row>
        <row r="3">
          <cell r="N3" t="str">
            <v>(млрд.крб)</v>
          </cell>
        </row>
        <row r="5">
          <cell r="A5" t="str">
            <v>А. ГРОШОВI ДОХОДИ</v>
          </cell>
        </row>
        <row r="6">
          <cell r="A6" t="str">
            <v>1.Заробiтна плата</v>
          </cell>
        </row>
        <row r="7">
          <cell r="A7" t="str">
            <v>2.Оплата працi робiтникiв</v>
          </cell>
        </row>
        <row r="8">
          <cell r="A8" t="str">
            <v xml:space="preserve">  кооперативiв</v>
          </cell>
        </row>
        <row r="9">
          <cell r="A9" t="str">
            <v>3.Доходи робiтникiв та служ-</v>
          </cell>
        </row>
        <row r="10">
          <cell r="A10" t="str">
            <v xml:space="preserve">  бовцiв вiд пiдприїмств та</v>
          </cell>
        </row>
        <row r="11">
          <cell r="A11" t="str">
            <v xml:space="preserve">  органiзацiй крiм зар.плати</v>
          </cell>
        </row>
        <row r="12">
          <cell r="A12" t="str">
            <v xml:space="preserve">4.Грошовi доходи вiд   </v>
          </cell>
        </row>
        <row r="13">
          <cell r="A13" t="str">
            <v xml:space="preserve">  колгоспiв            </v>
          </cell>
        </row>
        <row r="14">
          <cell r="A14" t="str">
            <v>5.Надходження вiд продажу</v>
          </cell>
        </row>
        <row r="15">
          <cell r="A15" t="str">
            <v xml:space="preserve">  продуктiв сiльсьгого госп.</v>
          </cell>
        </row>
        <row r="16">
          <cell r="A16" t="str">
            <v>Всього трудових доходiв</v>
          </cell>
        </row>
        <row r="17">
          <cell r="A17" t="str">
            <v>(рядки 1+2+3+4+5)</v>
          </cell>
        </row>
        <row r="18">
          <cell r="A18" t="str">
            <v>6.Пенсiј, допомоги,стипендiј</v>
          </cell>
        </row>
        <row r="19">
          <cell r="A19" t="str">
            <v xml:space="preserve">  та iншi надходження</v>
          </cell>
        </row>
        <row r="20">
          <cell r="A20" t="str">
            <v xml:space="preserve">     в тому числi:</v>
          </cell>
        </row>
        <row r="21">
          <cell r="A21" t="str">
            <v xml:space="preserve"> пенсiј, допомоги, стипендiј</v>
          </cell>
        </row>
        <row r="22">
          <cell r="A22" t="str">
            <v>Баланс</v>
          </cell>
        </row>
        <row r="23">
          <cell r="A23" t="str">
            <v>Б.ВИТРАТИ ТА ЗАОЩАДЖЕННЯ</v>
          </cell>
        </row>
        <row r="24">
          <cell r="A24" t="str">
            <v>1.Покупка товарiв та оплата</v>
          </cell>
        </row>
        <row r="25">
          <cell r="A25" t="str">
            <v xml:space="preserve">  послуг</v>
          </cell>
        </row>
        <row r="26">
          <cell r="A26" t="str">
            <v xml:space="preserve">    в тому числi:</v>
          </cell>
        </row>
        <row r="27">
          <cell r="A27" t="str">
            <v xml:space="preserve"> покупка товарiв       </v>
          </cell>
        </row>
        <row r="28">
          <cell r="A28" t="str">
            <v xml:space="preserve"> оплата послуг         </v>
          </cell>
        </row>
        <row r="29">
          <cell r="A29" t="str">
            <v>2.Обов'язковi платежi та</v>
          </cell>
        </row>
        <row r="30">
          <cell r="A30" t="str">
            <v xml:space="preserve">  добровiльнi внески</v>
          </cell>
        </row>
        <row r="31">
          <cell r="A31" t="str">
            <v xml:space="preserve">       iз них:</v>
          </cell>
        </row>
        <row r="32">
          <cell r="A32" t="str">
            <v xml:space="preserve"> прибутковий податок з </v>
          </cell>
        </row>
        <row r="33">
          <cell r="A33" t="str">
            <v xml:space="preserve"> населення             </v>
          </cell>
        </row>
        <row r="34">
          <cell r="A34" t="str">
            <v>3.Прирiст вкладiв,придбання</v>
          </cell>
        </row>
        <row r="35">
          <cell r="A35" t="str">
            <v xml:space="preserve">  облiгацiй Державној внутр.</v>
          </cell>
        </row>
        <row r="36">
          <cell r="A36" t="str">
            <v xml:space="preserve">  позики,iнш.цiнних паперiв  </v>
          </cell>
        </row>
        <row r="37">
          <cell r="A37" t="str">
            <v>Всього</v>
          </cell>
        </row>
        <row r="38">
          <cell r="A38" t="str">
            <v xml:space="preserve">В. Перевищення доходiв над </v>
          </cell>
        </row>
        <row r="39">
          <cell r="A39" t="str">
            <v xml:space="preserve">   витратами</v>
          </cell>
        </row>
        <row r="40">
          <cell r="A40" t="str">
            <v>Баланс</v>
          </cell>
        </row>
        <row r="41">
          <cell r="A41" t="str">
            <v>_x000C_</v>
          </cell>
        </row>
        <row r="46">
          <cell r="A46" t="str">
            <v>А. ГРОШОВI ДОХОДИ</v>
          </cell>
        </row>
        <row r="47">
          <cell r="A47" t="str">
            <v>1.Заробiтна плата</v>
          </cell>
        </row>
        <row r="48">
          <cell r="A48" t="str">
            <v>2.Оплата працi робiтникiв</v>
          </cell>
        </row>
        <row r="49">
          <cell r="A49" t="str">
            <v xml:space="preserve">  кооперативiв</v>
          </cell>
        </row>
        <row r="50">
          <cell r="A50" t="str">
            <v>3.Доходи робiтникiв та служ-</v>
          </cell>
        </row>
        <row r="51">
          <cell r="A51" t="str">
            <v xml:space="preserve">  бовцiв вiд пiдприїмств та</v>
          </cell>
        </row>
        <row r="52">
          <cell r="A52" t="str">
            <v xml:space="preserve">  органiзацiй крiм зар.плати</v>
          </cell>
        </row>
        <row r="53">
          <cell r="A53" t="str">
            <v xml:space="preserve">4.Грошовi доходи вiд   </v>
          </cell>
        </row>
        <row r="54">
          <cell r="A54" t="str">
            <v xml:space="preserve">  колгоспiв            </v>
          </cell>
        </row>
        <row r="55">
          <cell r="A55" t="str">
            <v>5.Надходження вiд продажу</v>
          </cell>
        </row>
        <row r="56">
          <cell r="A56" t="str">
            <v xml:space="preserve">  продуктiв сiльсьгого госп.</v>
          </cell>
        </row>
        <row r="57">
          <cell r="A57" t="str">
            <v>Всього трудових доходiв</v>
          </cell>
        </row>
        <row r="58">
          <cell r="A58" t="str">
            <v>(рядки 1+2+3+4+5)</v>
          </cell>
        </row>
        <row r="59">
          <cell r="A59" t="str">
            <v>6.Пенсiј, допомоги,стипендiј</v>
          </cell>
        </row>
        <row r="60">
          <cell r="A60" t="str">
            <v xml:space="preserve">  та iншi надходження</v>
          </cell>
        </row>
        <row r="61">
          <cell r="A61" t="str">
            <v xml:space="preserve">     в тому числi:</v>
          </cell>
        </row>
        <row r="62">
          <cell r="A62" t="str">
            <v xml:space="preserve"> пенсiј, допомоги, стипендiј</v>
          </cell>
        </row>
        <row r="63">
          <cell r="A63" t="str">
            <v>Баланс</v>
          </cell>
        </row>
        <row r="64">
          <cell r="A64" t="str">
            <v>Б.ВИТРАТИ ТА ЗАОЩАДЖЕННЯ</v>
          </cell>
        </row>
        <row r="65">
          <cell r="A65" t="str">
            <v>1.Покупка товарiв та оплата</v>
          </cell>
        </row>
        <row r="66">
          <cell r="A66" t="str">
            <v xml:space="preserve">  послуг</v>
          </cell>
        </row>
        <row r="67">
          <cell r="A67" t="str">
            <v xml:space="preserve">    в тому числi:</v>
          </cell>
        </row>
        <row r="68">
          <cell r="A68" t="str">
            <v xml:space="preserve"> покупка товарiв       </v>
          </cell>
        </row>
        <row r="69">
          <cell r="A69" t="str">
            <v xml:space="preserve"> оплата послуг         </v>
          </cell>
        </row>
        <row r="70">
          <cell r="A70" t="str">
            <v>2.Обов'язковi платежi та</v>
          </cell>
        </row>
        <row r="71">
          <cell r="A71" t="str">
            <v xml:space="preserve">  добровiльнi внески</v>
          </cell>
        </row>
        <row r="72">
          <cell r="A72" t="str">
            <v xml:space="preserve">       iз них:</v>
          </cell>
        </row>
        <row r="73">
          <cell r="A73" t="str">
            <v xml:space="preserve"> прибутковий податок з </v>
          </cell>
        </row>
        <row r="74">
          <cell r="A74" t="str">
            <v xml:space="preserve"> населення             </v>
          </cell>
        </row>
        <row r="75">
          <cell r="A75" t="str">
            <v>3.Прирiст вкладiв,придбання</v>
          </cell>
        </row>
        <row r="76">
          <cell r="A76" t="str">
            <v xml:space="preserve">  облiгацiй Державној внутр.</v>
          </cell>
        </row>
        <row r="77">
          <cell r="A77" t="str">
            <v xml:space="preserve">  позики,iнш.цiнних паперiв  </v>
          </cell>
        </row>
        <row r="78">
          <cell r="A78" t="str">
            <v>Всього</v>
          </cell>
        </row>
        <row r="79">
          <cell r="A79" t="str">
            <v xml:space="preserve">В. Перевищення доходiв над </v>
          </cell>
        </row>
        <row r="80">
          <cell r="A80" t="str">
            <v xml:space="preserve">   витратами</v>
          </cell>
        </row>
        <row r="81">
          <cell r="A81" t="str">
            <v>Баланс</v>
          </cell>
        </row>
        <row r="82">
          <cell r="A82" t="str">
            <v xml:space="preserve">        Довiдково: чисельнiсть населення в</v>
          </cell>
        </row>
        <row r="83">
          <cell r="A83" t="str">
            <v>_x000C_</v>
          </cell>
        </row>
        <row r="88">
          <cell r="A88" t="str">
            <v>А. ГРОШОВI ДОХОДИ</v>
          </cell>
        </row>
        <row r="89">
          <cell r="A89" t="str">
            <v>1.Заробiтна плата</v>
          </cell>
        </row>
        <row r="90">
          <cell r="A90" t="str">
            <v>2.Оплата працi робiтникiв</v>
          </cell>
        </row>
        <row r="91">
          <cell r="A91" t="str">
            <v xml:space="preserve">  кооперативiв</v>
          </cell>
        </row>
        <row r="92">
          <cell r="A92" t="str">
            <v>3.Доходи робiтникiв та служ-</v>
          </cell>
        </row>
        <row r="93">
          <cell r="A93" t="str">
            <v xml:space="preserve">  бовцiв вiд пiдприїмств та</v>
          </cell>
        </row>
        <row r="94">
          <cell r="A94" t="str">
            <v xml:space="preserve">  органiзацiй крiм зар.плати</v>
          </cell>
        </row>
        <row r="95">
          <cell r="A95" t="str">
            <v xml:space="preserve">4.Грошовi доходи вiд   </v>
          </cell>
        </row>
        <row r="96">
          <cell r="A96" t="str">
            <v xml:space="preserve">  колгоспiв            </v>
          </cell>
        </row>
        <row r="97">
          <cell r="A97" t="str">
            <v>5.Надходження вiд продажу</v>
          </cell>
        </row>
        <row r="98">
          <cell r="A98" t="str">
            <v xml:space="preserve">  продуктiв сiльсьгого госп.</v>
          </cell>
        </row>
        <row r="99">
          <cell r="A99" t="str">
            <v>Всього трудових доходiв</v>
          </cell>
        </row>
        <row r="100">
          <cell r="A100" t="str">
            <v>(рядки 1+2+3+4+5)</v>
          </cell>
        </row>
        <row r="101">
          <cell r="A101" t="str">
            <v>6.Пенсiј, допомоги,стипендiј</v>
          </cell>
        </row>
        <row r="102">
          <cell r="A102" t="str">
            <v xml:space="preserve">  та iншi надходження</v>
          </cell>
        </row>
        <row r="103">
          <cell r="A103" t="str">
            <v xml:space="preserve">     в тому числi:</v>
          </cell>
        </row>
        <row r="104">
          <cell r="A104" t="str">
            <v xml:space="preserve"> пенсiј, допомоги, стипендiј</v>
          </cell>
        </row>
        <row r="105">
          <cell r="A105" t="str">
            <v>Баланс</v>
          </cell>
        </row>
        <row r="106">
          <cell r="A106" t="str">
            <v>Б.ВИТРАТИ ТА ЗАОЩАДЖЕННЯ</v>
          </cell>
        </row>
        <row r="107">
          <cell r="A107" t="str">
            <v>1.Покупка товарiв та оплата</v>
          </cell>
        </row>
        <row r="108">
          <cell r="A108" t="str">
            <v xml:space="preserve">  послуг</v>
          </cell>
        </row>
        <row r="109">
          <cell r="A109" t="str">
            <v xml:space="preserve">    в тому числi:</v>
          </cell>
        </row>
        <row r="110">
          <cell r="A110" t="str">
            <v xml:space="preserve"> покупка товарiв       </v>
          </cell>
        </row>
        <row r="111">
          <cell r="A111" t="str">
            <v xml:space="preserve"> оплата послуг         </v>
          </cell>
        </row>
        <row r="112">
          <cell r="A112" t="str">
            <v>2.Обов'язковi платежi та</v>
          </cell>
        </row>
        <row r="113">
          <cell r="A113" t="str">
            <v xml:space="preserve">  добровiльнi внески</v>
          </cell>
        </row>
        <row r="114">
          <cell r="A114" t="str">
            <v xml:space="preserve">       iз них:</v>
          </cell>
        </row>
        <row r="115">
          <cell r="A115" t="str">
            <v xml:space="preserve"> прибутковий податок з </v>
          </cell>
        </row>
        <row r="116">
          <cell r="A116" t="str">
            <v xml:space="preserve"> населення             </v>
          </cell>
        </row>
        <row r="117">
          <cell r="A117" t="str">
            <v>3.Прирiст вкладiв,придбання</v>
          </cell>
        </row>
        <row r="118">
          <cell r="A118" t="str">
            <v xml:space="preserve">  облiгацiй Державној внутр.</v>
          </cell>
        </row>
        <row r="119">
          <cell r="A119" t="str">
            <v xml:space="preserve">  позики,iнш.цiнних паперiв  </v>
          </cell>
        </row>
        <row r="120">
          <cell r="A120" t="str">
            <v>Всього</v>
          </cell>
        </row>
        <row r="121">
          <cell r="A121" t="str">
            <v xml:space="preserve">В. Перевищення доходiв над </v>
          </cell>
        </row>
        <row r="122">
          <cell r="A122" t="str">
            <v xml:space="preserve">   витратами</v>
          </cell>
        </row>
        <row r="123">
          <cell r="A123" t="str">
            <v>Баланс</v>
          </cell>
        </row>
        <row r="124">
          <cell r="A124" t="str">
            <v>_x000C_</v>
          </cell>
        </row>
        <row r="130">
          <cell r="A130" t="str">
            <v>А. ГРОШОВI ДОХОДИ</v>
          </cell>
        </row>
        <row r="131">
          <cell r="A131" t="str">
            <v>1.Заробiтна плата</v>
          </cell>
        </row>
        <row r="132">
          <cell r="A132" t="str">
            <v>2.Оплата працi робiтникiв</v>
          </cell>
        </row>
        <row r="133">
          <cell r="A133" t="str">
            <v xml:space="preserve">  кооперативiв</v>
          </cell>
        </row>
        <row r="134">
          <cell r="A134" t="str">
            <v>3.Доходи робiтникiв та служ-</v>
          </cell>
        </row>
        <row r="135">
          <cell r="A135" t="str">
            <v xml:space="preserve">  бовцiв вiд пiдприїмств та</v>
          </cell>
        </row>
        <row r="136">
          <cell r="A136" t="str">
            <v xml:space="preserve">  органiзацiй крiм зар.плати</v>
          </cell>
        </row>
        <row r="137">
          <cell r="A137" t="str">
            <v xml:space="preserve">4.Грошовi доходи вiд   </v>
          </cell>
        </row>
        <row r="138">
          <cell r="A138" t="str">
            <v xml:space="preserve">  колгоспiв            </v>
          </cell>
        </row>
        <row r="139">
          <cell r="A139" t="str">
            <v>5.Надходження вiд продажу</v>
          </cell>
        </row>
        <row r="140">
          <cell r="A140" t="str">
            <v xml:space="preserve">  продуктiв сiльсьгого госп.</v>
          </cell>
        </row>
        <row r="141">
          <cell r="A141" t="str">
            <v>Всього трудових доходiв</v>
          </cell>
        </row>
        <row r="142">
          <cell r="A142" t="str">
            <v>(рядки 1+2+3+4+5)</v>
          </cell>
        </row>
        <row r="143">
          <cell r="A143" t="str">
            <v>6.Пенсiј, допомоги,стипендiј</v>
          </cell>
        </row>
        <row r="144">
          <cell r="A144" t="str">
            <v xml:space="preserve">  та iншi надходження</v>
          </cell>
        </row>
        <row r="145">
          <cell r="A145" t="str">
            <v xml:space="preserve">     в тому числi:</v>
          </cell>
        </row>
        <row r="146">
          <cell r="A146" t="str">
            <v xml:space="preserve"> пенсiј, допомоги, стипендiј</v>
          </cell>
        </row>
        <row r="147">
          <cell r="A147" t="str">
            <v>Баланс</v>
          </cell>
        </row>
        <row r="148">
          <cell r="A148" t="str">
            <v>Б.ВИТРАТИ ТА ЗАОЩАДЖЕННЯ</v>
          </cell>
        </row>
        <row r="149">
          <cell r="A149" t="str">
            <v>1.Покупка товарiв та оплата</v>
          </cell>
        </row>
        <row r="150">
          <cell r="A150" t="str">
            <v xml:space="preserve">  послуг</v>
          </cell>
        </row>
        <row r="151">
          <cell r="A151" t="str">
            <v xml:space="preserve">    в тому числi:</v>
          </cell>
        </row>
        <row r="152">
          <cell r="A152" t="str">
            <v xml:space="preserve"> покупка товарiв       </v>
          </cell>
        </row>
        <row r="153">
          <cell r="A153" t="str">
            <v xml:space="preserve"> оплата послуг         </v>
          </cell>
        </row>
        <row r="154">
          <cell r="A154" t="str">
            <v>2.Обов'язковi платежi та</v>
          </cell>
        </row>
        <row r="155">
          <cell r="A155" t="str">
            <v xml:space="preserve">  добровiльнi внески</v>
          </cell>
        </row>
        <row r="156">
          <cell r="A156" t="str">
            <v xml:space="preserve">       iз них:</v>
          </cell>
        </row>
        <row r="157">
          <cell r="A157" t="str">
            <v xml:space="preserve"> прибутковий податок з </v>
          </cell>
        </row>
        <row r="158">
          <cell r="A158" t="str">
            <v xml:space="preserve"> населення             </v>
          </cell>
        </row>
        <row r="159">
          <cell r="A159" t="str">
            <v>3.Прирiст вкладiв,придбання</v>
          </cell>
        </row>
        <row r="160">
          <cell r="A160" t="str">
            <v xml:space="preserve">  облiгацiй Державној внутр.</v>
          </cell>
        </row>
        <row r="161">
          <cell r="A161" t="str">
            <v xml:space="preserve">  позики,iнш.цiнних паперiв  </v>
          </cell>
        </row>
        <row r="162">
          <cell r="A162" t="str">
            <v>Всього</v>
          </cell>
        </row>
        <row r="163">
          <cell r="A163" t="str">
            <v xml:space="preserve">В. Перевищення доходiв над </v>
          </cell>
        </row>
        <row r="164">
          <cell r="A164" t="str">
            <v xml:space="preserve">   витратами</v>
          </cell>
        </row>
        <row r="165">
          <cell r="A165" t="str">
            <v>Баланс</v>
          </cell>
        </row>
        <row r="166">
          <cell r="A166" t="str">
            <v>_x000C_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Разом"/>
      <sheetName val="МТР Апарат"/>
      <sheetName val="МТР Газ України"/>
      <sheetName val="МТР Укртрансгаз"/>
      <sheetName val="МТР Укргазвидобування"/>
      <sheetName val="МТР Укрспецтрансгаз"/>
      <sheetName val="МТР Чорноморнафтогаз"/>
      <sheetName val="МТР Укртранснафта"/>
      <sheetName val="МТР Газ-тепло"/>
      <sheetName val="1993"/>
      <sheetName val="7  Інші витрати"/>
      <sheetName val="МТР_Апарат"/>
      <sheetName val="МТР_Газ_України"/>
      <sheetName val="МТР_Укртрансгаз"/>
      <sheetName val="МТР_Укргазвидобування"/>
      <sheetName val="МТР_Укрспецтрансгаз"/>
      <sheetName val="МТР_Чорноморнафтогаз"/>
      <sheetName val="МТР_Укртранснафта"/>
      <sheetName val="МТР_Газ-тепло"/>
      <sheetName val="Setup"/>
      <sheetName val="200"/>
      <sheetName val="gdp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Разом"/>
      <sheetName val="МТР Апарат"/>
      <sheetName val="МТР Газ України"/>
      <sheetName val="МТР Укртрансгаз"/>
      <sheetName val="МТР Укргазвидобування"/>
      <sheetName val="МТР Укрспецтрансгаз"/>
      <sheetName val="МТР Чорноморнафтогаз"/>
      <sheetName val="МТР Укртранснафта"/>
      <sheetName val="МТР Газ-тепло"/>
      <sheetName val="Inform"/>
      <sheetName val="7  інші витрати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B"/>
      <sheetName val="Inform"/>
      <sheetName val="Control"/>
      <sheetName val="A1"/>
      <sheetName val="A2"/>
      <sheetName val="A3"/>
      <sheetName val="A4"/>
      <sheetName val="A5"/>
      <sheetName val="O1"/>
      <sheetName val="O2"/>
      <sheetName val="O3"/>
      <sheetName val="O4"/>
      <sheetName val="K1"/>
      <sheetName val="K2"/>
      <sheetName val="P1"/>
      <sheetName val="P2"/>
      <sheetName val="P3"/>
      <sheetName val="C1"/>
      <sheetName val="C2"/>
      <sheetName val="C3"/>
      <sheetName val="C4"/>
      <sheetName val="C5"/>
      <sheetName val="C6"/>
      <sheetName val="C7"/>
      <sheetName val="Акт"/>
      <sheetName val="Companies"/>
      <sheetName val="МТР Газ України"/>
      <sheetName val="11)423+424"/>
      <sheetName val="Chart_of_accs"/>
      <sheetName val="реестр заявок"/>
      <sheetName val="ЗКЛ"/>
      <sheetName val="реестр_заявок"/>
      <sheetName val="Лист1"/>
      <sheetName val="Рабоч"/>
      <sheetName val="7  Інші витрати"/>
      <sheetName val="1993"/>
      <sheetName val="БАЗА  "/>
      <sheetName val="до викупа"/>
      <sheetName val="Note2 to do "/>
      <sheetName val="4сд"/>
      <sheetName val="2сд"/>
      <sheetName val="7сд"/>
      <sheetName val="Лист2"/>
      <sheetName val="припущення"/>
    </sheetNames>
    <sheetDataSet>
      <sheetData sheetId="0" refreshError="1"/>
      <sheetData sheetId="1" refreshError="1">
        <row r="2">
          <cell r="F2" t="str">
            <v>Компания "Мама"</v>
          </cell>
          <cell r="G2">
            <v>0</v>
          </cell>
        </row>
        <row r="5">
          <cell r="E5" t="str">
            <v>01 января 2005 года</v>
          </cell>
        </row>
        <row r="6">
          <cell r="E6" t="str">
            <v>31 декабря 2005 года</v>
          </cell>
        </row>
        <row r="38">
          <cell r="E38" t="str">
            <v>тыс. грн.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B"/>
      <sheetName val="Inform"/>
      <sheetName val="Control"/>
      <sheetName val="A1"/>
      <sheetName val="A2"/>
      <sheetName val="A3"/>
      <sheetName val="A4"/>
      <sheetName val="A5"/>
      <sheetName val="O1"/>
      <sheetName val="O2"/>
      <sheetName val="O3"/>
      <sheetName val="O4"/>
      <sheetName val="K1"/>
      <sheetName val="K2"/>
      <sheetName val="P1"/>
      <sheetName val="P2"/>
      <sheetName val="P3"/>
      <sheetName val="C1"/>
      <sheetName val="C2"/>
      <sheetName val="C3"/>
      <sheetName val="C4"/>
      <sheetName val="C5"/>
      <sheetName val="C6"/>
      <sheetName val="C7"/>
      <sheetName val="Акт"/>
      <sheetName val="Companies"/>
      <sheetName val="Лист2"/>
      <sheetName val="МТР Газ України"/>
      <sheetName val="7  інші витрати"/>
      <sheetName val="Ener "/>
    </sheetNames>
    <sheetDataSet>
      <sheetData sheetId="0"/>
      <sheetData sheetId="1" refreshError="1">
        <row r="2">
          <cell r="F2" t="str">
            <v>Компания "Мама"</v>
          </cell>
          <cell r="G2">
            <v>0</v>
          </cell>
        </row>
        <row r="5">
          <cell r="E5" t="str">
            <v>01 января 2005 года</v>
          </cell>
        </row>
        <row r="6">
          <cell r="E6" t="str">
            <v>31 декабря 2005 года</v>
          </cell>
        </row>
        <row r="38">
          <cell r="E38" t="str">
            <v>тыс. грн.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 refreshError="1"/>
      <sheetData sheetId="27"/>
      <sheetData sheetId="28" refreshError="1"/>
      <sheetData sheetId="29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B"/>
      <sheetName val="Inform"/>
      <sheetName val="Control"/>
      <sheetName val="A1"/>
      <sheetName val="A2"/>
      <sheetName val="A3"/>
      <sheetName val="A4"/>
      <sheetName val="A5"/>
      <sheetName val="O1"/>
      <sheetName val="O2"/>
      <sheetName val="O3"/>
      <sheetName val="O4"/>
      <sheetName val="K1"/>
      <sheetName val="K2"/>
      <sheetName val="P1"/>
      <sheetName val="P2"/>
      <sheetName val="P3"/>
      <sheetName val="C1"/>
      <sheetName val="C2"/>
      <sheetName val="C3"/>
      <sheetName val="C4"/>
      <sheetName val="C5"/>
      <sheetName val="C6"/>
      <sheetName val="C7"/>
      <sheetName val="Акт"/>
      <sheetName val="Companies"/>
      <sheetName val="1_Структура по елементах"/>
      <sheetName val="Д3"/>
      <sheetName val="7  інші витрати"/>
      <sheetName val="МТР Газ України"/>
    </sheetNames>
    <sheetDataSet>
      <sheetData sheetId="0" refreshError="1"/>
      <sheetData sheetId="1" refreshError="1">
        <row r="2">
          <cell r="F2" t="str">
            <v>Компания "Мама"</v>
          </cell>
          <cell r="G2">
            <v>0</v>
          </cell>
        </row>
        <row r="5">
          <cell r="E5" t="str">
            <v>01 января 2005 года</v>
          </cell>
        </row>
        <row r="6">
          <cell r="E6" t="str">
            <v>31 декабря 2005 года</v>
          </cell>
        </row>
        <row r="38">
          <cell r="E38" t="str">
            <v>тыс. грн.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"/>
      <sheetName val="МТР Газ України"/>
      <sheetName val="gdp"/>
      <sheetName val="7  інші витрати"/>
    </sheetNames>
    <sheetDataSet>
      <sheetData sheetId="0"/>
      <sheetData sheetId="1"/>
      <sheetData sheetId="2" refreshError="1"/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МТР Газ України"/>
      <sheetName val="Inform"/>
      <sheetName val="1_Структура по елементах"/>
      <sheetName val="Current"/>
      <sheetName val="Лист1"/>
      <sheetName val="МТР все 2"/>
      <sheetName val="МТР Апарат"/>
      <sheetName val="МТР Укртрансгаз"/>
      <sheetName val="МТР Укргазвидобування"/>
      <sheetName val="МТР Укрспецтрансгаз"/>
      <sheetName val="МТР Чорноморнафтогаз"/>
      <sheetName val="МТР Укртранснафта"/>
      <sheetName val="МТР Газ-тепло"/>
      <sheetName val="TB"/>
      <sheetName val="Control"/>
      <sheetName val="A1"/>
      <sheetName val="A2"/>
      <sheetName val="A3"/>
      <sheetName val="A4"/>
      <sheetName val="A5"/>
      <sheetName val="O1"/>
      <sheetName val="O2"/>
      <sheetName val="O3"/>
      <sheetName val="O4"/>
      <sheetName val="K1"/>
      <sheetName val="K2"/>
      <sheetName val="P1"/>
      <sheetName val="P2"/>
      <sheetName val="P3"/>
      <sheetName val="C1"/>
      <sheetName val="C2"/>
      <sheetName val="C3"/>
      <sheetName val="C4"/>
      <sheetName val="C5"/>
      <sheetName val="C6"/>
      <sheetName val="C7"/>
      <sheetName val="Акт"/>
      <sheetName val="Companies"/>
      <sheetName val="Ener "/>
      <sheetName val="МТР_Газ_України"/>
      <sheetName val="МТР_Апарат"/>
      <sheetName val="МТР_Укртрансгаз"/>
      <sheetName val="МТР_Укргазвидобування"/>
      <sheetName val="МТР_Укрспецтрансгаз"/>
      <sheetName val="МТР_Чорноморнафтогаз"/>
      <sheetName val="МТР_Укртранснафта"/>
      <sheetName val="МТР_Газ-тепло"/>
      <sheetName val="7  інші витрати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зведена таб"/>
      <sheetName val="попер_роз"/>
      <sheetName val="попер_роз (4)"/>
      <sheetName val="звед_оптим (2)"/>
      <sheetName val="звед_баз(3)_СА"/>
      <sheetName val="звед_опт(3)_ca"/>
      <sheetName val="звед_баз(4)"/>
      <sheetName val="звед_опт(4)"/>
      <sheetName val="МТР Газ України"/>
      <sheetName val="2002"/>
      <sheetName val="2001"/>
      <sheetName val="Ener "/>
      <sheetName val="зведена_таб"/>
      <sheetName val="попер_роз_(4)"/>
      <sheetName val="звед_оптим_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лан"/>
      <sheetName val="1  поясн"/>
      <sheetName val="Вир_пок (2)"/>
      <sheetName val="Вир_пок"/>
      <sheetName val="3  Ф2"/>
      <sheetName val="4  04_05"/>
      <sheetName val="4а доходи"/>
      <sheetName val="4б Собівартість (транспортув)"/>
      <sheetName val="4б Собівартість (постач)"/>
      <sheetName val="4б Собівартість (скрапл. газ)"/>
      <sheetName val="5  Сб_Адм_Зб"/>
      <sheetName val="6  Інші доходи"/>
      <sheetName val="7  Інші витрати"/>
      <sheetName val="8  Кошт_вд_04"/>
      <sheetName val="9  Кошт_вд_05"/>
      <sheetName val="10  Кошт_вд_06"/>
      <sheetName val="10  Кошт_вд_06 _1_"/>
      <sheetName val="10  Кошт_вд_06 _2_"/>
      <sheetName val="10  Кошт_вд_06 _3_"/>
      <sheetName val="10  Кошт_вд_06 _4_"/>
      <sheetName val="11  Ф1"/>
      <sheetName val="12_Рух_кошт_непр"/>
      <sheetName val="13  95 р"/>
      <sheetName val="14 Коефіцієнтний аналіз"/>
      <sheetName val="15 Рух коштів"/>
      <sheetName val="16 Кап_вкл"/>
      <sheetName val="17 Фін_інв"/>
      <sheetName val="18 Подат"/>
      <sheetName val="19 МТР"/>
      <sheetName val="20 Внутр оборот"/>
      <sheetName val="1__поясн"/>
      <sheetName val="Вир_пок_(2)"/>
      <sheetName val="3__Ф2"/>
      <sheetName val="4__04_05"/>
      <sheetName val="4а_доходи"/>
      <sheetName val="4б_Собівартість_(транспортув)"/>
      <sheetName val="4б_Собівартість_(постач)"/>
      <sheetName val="4б_Собівартість_(скрапл__газ)"/>
      <sheetName val="5__Сб_Адм_Зб"/>
      <sheetName val="6__Інші_доходи"/>
      <sheetName val="7__Інші_витрати"/>
      <sheetName val="8__Кошт_вд_04"/>
      <sheetName val="9__Кошт_вд_05"/>
      <sheetName val="10__Кошт_вд_06"/>
      <sheetName val="10__Кошт_вд_06__1_"/>
      <sheetName val="10__Кошт_вд_06__2_"/>
      <sheetName val="10__Кошт_вд_06__3_"/>
      <sheetName val="10__Кошт_вд_06__4_"/>
      <sheetName val="11__Ф1"/>
      <sheetName val="13__95_р"/>
      <sheetName val="14_Коефіцієнтний_аналіз"/>
      <sheetName val="15_Рух_коштів"/>
      <sheetName val="16_Кап_вкл"/>
      <sheetName val="17_Фін_інв"/>
      <sheetName val="18_Подат"/>
      <sheetName val="19_МТР"/>
      <sheetName val="20_Внутр_оборот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Разом"/>
      <sheetName val="МТР Апарат"/>
      <sheetName val="МТР Газ України"/>
      <sheetName val="МТР Укртрансгаз"/>
      <sheetName val="МТР Укргазвидобування"/>
      <sheetName val="МТР Укрспецтрансгаз"/>
      <sheetName val="МТР Чорноморнафтогаз"/>
      <sheetName val="МТР Укртранснафта"/>
      <sheetName val="МТР Газ-тепло"/>
      <sheetName val="7  інші витрати"/>
      <sheetName val="попер_роз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лан"/>
      <sheetName val="1  поясн"/>
      <sheetName val="Вир_пок (2)"/>
      <sheetName val="Вир_пок"/>
      <sheetName val="3  Ф2"/>
      <sheetName val="4  04_05"/>
      <sheetName val="4а доходи"/>
      <sheetName val="4б Собівартість (транспортув)"/>
      <sheetName val="4б Собівартість (постач)"/>
      <sheetName val="4б Собівартість (скрапл. газ)"/>
      <sheetName val="5  Сб_Адм_Зб"/>
      <sheetName val="6  Інші доходи"/>
      <sheetName val="7  Інші витрати"/>
      <sheetName val="8  Кошт_вд_04"/>
      <sheetName val="9  Кошт_вд_05"/>
      <sheetName val="10  Кошт_вд_06"/>
      <sheetName val="10  Кошт_вд_06 _1_"/>
      <sheetName val="10  Кошт_вд_06 _2_"/>
      <sheetName val="10  Кошт_вд_06 _3_"/>
      <sheetName val="10  Кошт_вд_06 _4_"/>
      <sheetName val="11  Ф1"/>
      <sheetName val="12_Рух_кошт_непр"/>
      <sheetName val="13  95 р"/>
      <sheetName val="14 Коефіцієнтний аналіз"/>
      <sheetName val="15 Рух коштів"/>
      <sheetName val="16 Кап_вкл"/>
      <sheetName val="17 Фін_інв"/>
      <sheetName val="18 Подат"/>
      <sheetName val="19 МТР"/>
      <sheetName val="20 Внутр оборот"/>
      <sheetName val="МТР Газ України"/>
      <sheetName val="1__поясн"/>
      <sheetName val="Вир_пок_(2)"/>
      <sheetName val="3__Ф2"/>
      <sheetName val="4__04_05"/>
      <sheetName val="4а_доходи"/>
      <sheetName val="4б_Собівартість_(транспортув)"/>
      <sheetName val="4б_Собівартість_(постач)"/>
      <sheetName val="4б_Собівартість_(скрапл__газ)"/>
      <sheetName val="5__Сб_Адм_Зб"/>
      <sheetName val="6__Інші_доходи"/>
      <sheetName val="7__Інші_витрати"/>
      <sheetName val="8__Кошт_вд_04"/>
      <sheetName val="9__Кошт_вд_05"/>
      <sheetName val="10__Кошт_вд_06"/>
      <sheetName val="10__Кошт_вд_06__1_"/>
      <sheetName val="10__Кошт_вд_06__2_"/>
      <sheetName val="10__Кошт_вд_06__3_"/>
      <sheetName val="10__Кошт_вд_06__4_"/>
      <sheetName val="11__Ф1"/>
      <sheetName val="13__95_р"/>
      <sheetName val="14_Коефіцієнтний_аналіз"/>
      <sheetName val="15_Рух_коштів"/>
      <sheetName val="16_Кап_вкл"/>
      <sheetName val="17_Фін_інв"/>
      <sheetName val="18_Подат"/>
      <sheetName val="19_МТР"/>
      <sheetName val="20_Внутр_оборот"/>
      <sheetName val="БАЗА  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  <sheetName val="Ini"/>
      <sheetName val="Ëčńň1"/>
      <sheetName val="Sum_pok"/>
      <sheetName val="#REF!"/>
      <sheetName val="Sum_pok.xls"/>
      <sheetName val="січ-лют."/>
      <sheetName val="430 сыч-лютий"/>
      <sheetName val="бер"/>
      <sheetName val="430 бер"/>
      <sheetName val="січ-бер"/>
      <sheetName val="430 сыч-бер"/>
      <sheetName val="7  Інші витрати"/>
      <sheetName val="ОСВ МСФЗ"/>
      <sheetName val="Inform"/>
      <sheetName val="Links"/>
      <sheetName val="Lead"/>
      <sheetName val="МТР Газ України"/>
    </sheetNames>
    <definedNames>
      <definedName name="ShowFil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МТР Газ України"/>
      <sheetName val="Лист1"/>
      <sheetName val="МТР все 2"/>
      <sheetName val="Правила ДДС"/>
      <sheetName val="Inform"/>
      <sheetName val="база  "/>
      <sheetName val="7  Інші витрати"/>
      <sheetName val="_ф3"/>
      <sheetName val="_Ф4"/>
      <sheetName val="_Ф5"/>
      <sheetName val="Ф7_цены"/>
      <sheetName val="Ф8_цены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Разом"/>
      <sheetName val="МТР Апарат"/>
      <sheetName val="МТР Газ України"/>
      <sheetName val="МТР Укртрансгаз"/>
      <sheetName val="МТР Укргазвидобування"/>
      <sheetName val="МТР Укрспецтрансгаз"/>
      <sheetName val="МТР Чорноморнафтогаз"/>
      <sheetName val="МТР Укртранснафта"/>
      <sheetName val="МТР Газ-тепло"/>
      <sheetName val="Inform"/>
      <sheetName val="база  "/>
      <sheetName val="Лист1"/>
      <sheetName val="МТР все - 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лан"/>
      <sheetName val="1  поясн"/>
      <sheetName val="Вир_пок (2)"/>
      <sheetName val="Вир_пок"/>
      <sheetName val="3  Ф2"/>
      <sheetName val="4  04_05"/>
      <sheetName val="4а доходи"/>
      <sheetName val="4б Собівартість (транспортув)"/>
      <sheetName val="4б Собівартість (постач)"/>
      <sheetName val="4б Собівартість (скрапл. газ)"/>
      <sheetName val="5  Сб_Адм_Зб"/>
      <sheetName val="6  Інші доходи"/>
      <sheetName val="7  Інші витрати"/>
      <sheetName val="8  Кошт_вд_04"/>
      <sheetName val="9  Кошт_вд_05"/>
      <sheetName val="10  Кошт_вд_06"/>
      <sheetName val="10  Кошт_вд_06 _1_"/>
      <sheetName val="10  Кошт_вд_06 _2_"/>
      <sheetName val="10  Кошт_вд_06 _3_"/>
      <sheetName val="10  Кошт_вд_06 _4_"/>
      <sheetName val="11  Ф1"/>
      <sheetName val="12_Рух_кошт_непр"/>
      <sheetName val="13  95 р"/>
      <sheetName val="14 Коефіцієнтний аналіз"/>
      <sheetName val="15 Рух коштів"/>
      <sheetName val="16 Кап_вкл"/>
      <sheetName val="17 Фін_інв"/>
      <sheetName val="18 Подат"/>
      <sheetName val="19 МТР"/>
      <sheetName val="20 Внутр оборот"/>
      <sheetName val="1__поясн"/>
      <sheetName val="Вир_пок_(2)"/>
      <sheetName val="3__Ф2"/>
      <sheetName val="4__04_05"/>
      <sheetName val="4а_доходи"/>
      <sheetName val="4б_Собівартість_(транспортув)"/>
      <sheetName val="4б_Собівартість_(постач)"/>
      <sheetName val="4б_Собівартість_(скрапл__газ)"/>
      <sheetName val="5__Сб_Адм_Зб"/>
      <sheetName val="6__Інші_доходи"/>
      <sheetName val="7__Інші_витрати"/>
      <sheetName val="8__Кошт_вд_04"/>
      <sheetName val="9__Кошт_вд_05"/>
      <sheetName val="10__Кошт_вд_06"/>
      <sheetName val="10__Кошт_вд_06__1_"/>
      <sheetName val="10__Кошт_вд_06__2_"/>
      <sheetName val="10__Кошт_вд_06__3_"/>
      <sheetName val="10__Кошт_вд_06__4_"/>
      <sheetName val="11__Ф1"/>
      <sheetName val="13__95_р"/>
      <sheetName val="14_Коефіцієнтний_аналіз"/>
      <sheetName val="15_Рух_коштів"/>
      <sheetName val="16_Кап_вкл"/>
      <sheetName val="17_Фін_інв"/>
      <sheetName val="18_Подат"/>
      <sheetName val="19_МТР"/>
      <sheetName val="20_Внутр_оборот"/>
      <sheetName val="МТР Газ України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МТР Газ України"/>
      <sheetName val="Inform"/>
      <sheetName val="база  "/>
    </sheetNames>
    <sheetDataSet>
      <sheetData sheetId="0"/>
      <sheetData sheetId="1"/>
      <sheetData sheetId="2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МТР Газ України"/>
      <sheetName val="попер_роз"/>
      <sheetName val="7  Інші витрати"/>
      <sheetName val="Inform"/>
    </sheetNames>
    <sheetDataSet>
      <sheetData sheetId="0"/>
      <sheetData sheetId="1" refreshError="1"/>
      <sheetData sheetId="2" refreshError="1"/>
      <sheetData sheetId="3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МТР Апарат"/>
      <sheetName val="МТР Газ України"/>
      <sheetName val="МТР Укртрансгаз"/>
      <sheetName val="МТР Укргазвидобування"/>
      <sheetName val="МТР Укрспецтрансгаз"/>
      <sheetName val="МТР Чорноморнафтогаз"/>
      <sheetName val="МТР Укртранснафта"/>
      <sheetName val="МТР Газ-тепло"/>
      <sheetName val="7  інші витрати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Разом"/>
      <sheetName val="МТР Апарат"/>
      <sheetName val="МТР Газ України"/>
      <sheetName val="МТР Укртрансгаз"/>
      <sheetName val="МТР Укргазвидобування"/>
      <sheetName val="МТР Укрспецтрансгаз"/>
      <sheetName val="МТР Чорноморнафтогаз"/>
      <sheetName val="МТР Укртранснафта"/>
      <sheetName val="МТР Газ-тепло"/>
      <sheetName val="МТР_Апарат"/>
      <sheetName val="МТР_Газ_України"/>
      <sheetName val="МТР_Укртрансгаз"/>
      <sheetName val="МТР_Укргазвидобування"/>
      <sheetName val="МТР_Укрспецтрансгаз"/>
      <sheetName val="МТР_Чорноморнафтогаз"/>
      <sheetName val="МТР_Укртранснафта"/>
      <sheetName val="МТР_Газ-тепло"/>
      <sheetName val="7  Інші витрати"/>
      <sheetName val="Ф2"/>
      <sheetName val="Setup"/>
      <sheetName val="200"/>
      <sheetName val="1993"/>
      <sheetName val="Ener 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МТР Газ України"/>
      <sheetName val="Inform"/>
      <sheetName val="база  "/>
      <sheetName val="gdp"/>
      <sheetName val="7  інші витрати"/>
    </sheetNames>
    <sheetDataSet>
      <sheetData sheetId="0" refreshError="1"/>
      <sheetData sheetId="1"/>
      <sheetData sheetId="2" refreshError="1"/>
      <sheetData sheetId="3" refreshError="1"/>
      <sheetData sheetId="4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"/>
      <sheetName val="база  "/>
      <sheetName val="7  інші витрати"/>
      <sheetName val="МТР Газ України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МТР Газ України"/>
      <sheetName val="Inform"/>
      <sheetName val="база  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tac"/>
      <sheetName val="DodDot"/>
      <sheetName val="Dod ARK"/>
      <sheetName val="Dod Clavutich"/>
      <sheetName val="Svod 3511060"/>
      <sheetName val="Viluch(1-12)"/>
      <sheetName val="Diti "/>
      <sheetName val="TvPalGaz"/>
      <sheetName val="Ener "/>
      <sheetName val="IncsiPilgi (2)"/>
      <sheetName val="GirZakon"/>
      <sheetName val="Govti Vodi"/>
      <sheetName val="Chor Flot"/>
      <sheetName val="Afganci"/>
      <sheetName val="Shidka Dop"/>
      <sheetName val="Likarna"/>
      <sheetName val="Zoiot Pidkova"/>
      <sheetName val="Granti"/>
      <sheetName val="Granti1"/>
      <sheetName val="Vibori"/>
      <sheetName val="Metro"/>
      <sheetName val="Oper Teatr"/>
      <sheetName val="Makeevka"/>
      <sheetName val="Ctix Lixo IvFrank"/>
      <sheetName val="Groshi xodat za dit"/>
      <sheetName val="Ctix Lixo Zakarp"/>
      <sheetName val="Coc GKG Inv"/>
      <sheetName val="Tuzla"/>
      <sheetName val="Zmiinii"/>
      <sheetName val="Ctandarti"/>
      <sheetName val="CocEkon"/>
      <sheetName val="Ictor Zabudova"/>
      <sheetName val="Ict Zab"/>
      <sheetName val="Ukr Kultura"/>
      <sheetName val="Minoboroni"/>
      <sheetName val="Mic Arcenal"/>
      <sheetName val="Inekcini"/>
      <sheetName val="In"/>
      <sheetName val="diti ciroti -2(minmolod)"/>
      <sheetName val="Korek ocvita"/>
      <sheetName val="Tex Dic Ocvita"/>
      <sheetName val="Troleib"/>
      <sheetName val="Utoc.Zaoshadg"/>
      <sheetName val="Metro Cpec Fond"/>
      <sheetName val="Svitov Bank"/>
      <sheetName val="Shidka Dop Cp Fond"/>
      <sheetName val="Gazoprovodi"/>
      <sheetName val="Troleib Cpec Fond"/>
      <sheetName val="Zaporiggya"/>
      <sheetName val="Kremenchuk"/>
      <sheetName val="Pereviz ditey"/>
      <sheetName val="Kom dorigu"/>
      <sheetName val="Chor Fiot Cpec Fond"/>
      <sheetName val="Zaosch"/>
      <sheetName val="kryvRig"/>
      <sheetName val="OSVITA"/>
      <sheetName val="Tar"/>
      <sheetName val="Nar.instr"/>
      <sheetName val="DDot"/>
      <sheetName val="Dsub"/>
      <sheetName val="Inform"/>
      <sheetName val="МТР Газ України"/>
      <sheetName val="7  інші витрати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>
        <row r="2">
          <cell r="A2" t="str">
            <v>Обсяг помісячного надходження субвенції з державного бюджету до місцевих бюджетів на надання пільг  та житлових субсидій населенню на оплату електроенергії, природного газу, послуг тепло-, водопостачання і водовідведення, квартирної плати, вивезення побут</v>
          </cell>
        </row>
        <row r="5">
          <cell r="A5" t="str">
            <v>Код бюджету</v>
          </cell>
          <cell r="B5" t="str">
            <v>Назва адміністративно-територіальної одиниці</v>
          </cell>
          <cell r="C5" t="str">
            <v>січень</v>
          </cell>
          <cell r="D5" t="str">
            <v>лютий</v>
          </cell>
          <cell r="E5" t="str">
            <v>березень</v>
          </cell>
          <cell r="F5" t="str">
            <v>квітень</v>
          </cell>
          <cell r="G5" t="str">
            <v>травень</v>
          </cell>
        </row>
        <row r="6">
          <cell r="A6" t="str">
            <v>О1100000000</v>
          </cell>
          <cell r="B6" t="str">
            <v>бюджет Автономної Республіки Крим</v>
          </cell>
          <cell r="C6">
            <v>2463.5419999999999</v>
          </cell>
          <cell r="D6">
            <v>5004.6750000000002</v>
          </cell>
          <cell r="E6">
            <v>4874.01</v>
          </cell>
          <cell r="F6">
            <v>6713.2</v>
          </cell>
          <cell r="G6">
            <v>5483.6</v>
          </cell>
        </row>
        <row r="7">
          <cell r="A7" t="str">
            <v>О2100000000</v>
          </cell>
          <cell r="B7" t="str">
            <v>обласний бюджет Вiнницької області</v>
          </cell>
          <cell r="C7">
            <v>5585.9549999999999</v>
          </cell>
          <cell r="D7">
            <v>5130.4480000000003</v>
          </cell>
          <cell r="E7">
            <v>5614.5339999999997</v>
          </cell>
          <cell r="F7">
            <v>7821.4</v>
          </cell>
          <cell r="G7">
            <v>4676.6000000000004</v>
          </cell>
        </row>
        <row r="8">
          <cell r="A8" t="str">
            <v>О3100000000</v>
          </cell>
          <cell r="B8" t="str">
            <v>обласний бюджет Волинської області</v>
          </cell>
          <cell r="C8">
            <v>3419.413</v>
          </cell>
          <cell r="D8">
            <v>4547.1629999999996</v>
          </cell>
          <cell r="E8">
            <v>4267.8410000000003</v>
          </cell>
          <cell r="F8">
            <v>5180.2</v>
          </cell>
          <cell r="G8">
            <v>3258.4</v>
          </cell>
        </row>
        <row r="9">
          <cell r="A9" t="str">
            <v>О4100000000</v>
          </cell>
          <cell r="B9" t="str">
            <v>обласний бюджет Днiпропетровської області</v>
          </cell>
          <cell r="C9">
            <v>8288.7270000000008</v>
          </cell>
          <cell r="D9">
            <v>20991.351999999999</v>
          </cell>
          <cell r="E9">
            <v>16903.654999999999</v>
          </cell>
          <cell r="F9">
            <v>23535.787</v>
          </cell>
          <cell r="G9">
            <v>12935.2</v>
          </cell>
        </row>
        <row r="10">
          <cell r="A10" t="str">
            <v>О5100000000</v>
          </cell>
          <cell r="B10" t="str">
            <v>обласний бюджет Донецької області</v>
          </cell>
          <cell r="C10">
            <v>11729.522000000001</v>
          </cell>
          <cell r="D10">
            <v>19530.755000000001</v>
          </cell>
          <cell r="E10">
            <v>19355.436000000002</v>
          </cell>
          <cell r="F10">
            <v>26008.7</v>
          </cell>
          <cell r="G10">
            <v>15778.6</v>
          </cell>
        </row>
        <row r="11">
          <cell r="A11" t="str">
            <v>О6100000000</v>
          </cell>
          <cell r="B11" t="str">
            <v>обласний бюджет Житомирської області</v>
          </cell>
          <cell r="C11">
            <v>3202.2750000000001</v>
          </cell>
          <cell r="D11">
            <v>6561.0010000000002</v>
          </cell>
          <cell r="E11">
            <v>5316.2150000000001</v>
          </cell>
          <cell r="F11">
            <v>7407.8</v>
          </cell>
          <cell r="G11">
            <v>4605.7</v>
          </cell>
        </row>
        <row r="12">
          <cell r="A12" t="str">
            <v>О7100000000</v>
          </cell>
          <cell r="B12" t="str">
            <v>обласний бюджет Закарпатської області</v>
          </cell>
          <cell r="C12">
            <v>1513.9649999999999</v>
          </cell>
          <cell r="D12">
            <v>1806.577</v>
          </cell>
          <cell r="E12">
            <v>4712.2439999999997</v>
          </cell>
          <cell r="F12">
            <v>4277.8</v>
          </cell>
          <cell r="G12">
            <v>1586.9</v>
          </cell>
        </row>
        <row r="13">
          <cell r="A13" t="str">
            <v>О8100000000</v>
          </cell>
          <cell r="B13" t="str">
            <v>обласний бюджет Запорiзької області</v>
          </cell>
          <cell r="C13">
            <v>3867.2069999999999</v>
          </cell>
          <cell r="D13">
            <v>7903.7089999999998</v>
          </cell>
          <cell r="E13">
            <v>7399.4160000000002</v>
          </cell>
          <cell r="F13">
            <v>9874.5</v>
          </cell>
          <cell r="G13">
            <v>7155.4</v>
          </cell>
        </row>
        <row r="14">
          <cell r="A14" t="str">
            <v>О9100000000</v>
          </cell>
          <cell r="B14" t="str">
            <v>обласний бюджет Iвано-Франкiвської області</v>
          </cell>
          <cell r="C14">
            <v>3578.223</v>
          </cell>
          <cell r="D14">
            <v>5867.2309999999998</v>
          </cell>
          <cell r="E14">
            <v>6297.893</v>
          </cell>
          <cell r="F14">
            <v>9563.7000000000007</v>
          </cell>
          <cell r="G14">
            <v>3616.2</v>
          </cell>
        </row>
        <row r="15">
          <cell r="A15">
            <v>10100000000</v>
          </cell>
          <cell r="B15" t="str">
            <v>обласний бюджет Київської області</v>
          </cell>
          <cell r="C15">
            <v>10302.385</v>
          </cell>
          <cell r="D15">
            <v>16146.352999999999</v>
          </cell>
          <cell r="E15">
            <v>13833.255999999999</v>
          </cell>
          <cell r="F15">
            <v>18290.400000000001</v>
          </cell>
          <cell r="G15">
            <v>7404.9</v>
          </cell>
        </row>
        <row r="16">
          <cell r="A16">
            <v>11100000000</v>
          </cell>
          <cell r="B16" t="str">
            <v>обласний бюджет Кiровоградської області</v>
          </cell>
          <cell r="C16">
            <v>3580.96</v>
          </cell>
          <cell r="D16">
            <v>4993.7330000000002</v>
          </cell>
          <cell r="E16">
            <v>3976.05</v>
          </cell>
          <cell r="F16">
            <v>7419.8</v>
          </cell>
          <cell r="G16">
            <v>5284.3</v>
          </cell>
        </row>
        <row r="17">
          <cell r="A17">
            <v>12100000000</v>
          </cell>
          <cell r="B17" t="str">
            <v>обласний бюджет Луганської області</v>
          </cell>
          <cell r="C17">
            <v>2843.239</v>
          </cell>
          <cell r="D17">
            <v>8978.6</v>
          </cell>
          <cell r="E17">
            <v>6927.87</v>
          </cell>
          <cell r="F17">
            <v>9087.1</v>
          </cell>
          <cell r="G17">
            <v>6148.4</v>
          </cell>
        </row>
        <row r="18">
          <cell r="A18">
            <v>13100000000</v>
          </cell>
          <cell r="B18" t="str">
            <v>обласний бюджет Львiвської області</v>
          </cell>
          <cell r="C18">
            <v>13665.8</v>
          </cell>
          <cell r="D18">
            <v>12546.388000000001</v>
          </cell>
          <cell r="E18">
            <v>13924.588</v>
          </cell>
          <cell r="F18">
            <v>16320</v>
          </cell>
          <cell r="G18">
            <v>5542.7</v>
          </cell>
        </row>
        <row r="19">
          <cell r="A19">
            <v>14100000000</v>
          </cell>
          <cell r="B19" t="str">
            <v>обласний бюджет Миколаївської області</v>
          </cell>
          <cell r="C19">
            <v>1582.5519999999999</v>
          </cell>
          <cell r="D19">
            <v>4228.6229999999996</v>
          </cell>
          <cell r="E19">
            <v>4112.8190000000004</v>
          </cell>
          <cell r="F19">
            <v>5079.6000000000004</v>
          </cell>
          <cell r="G19">
            <v>4261.3</v>
          </cell>
        </row>
        <row r="20">
          <cell r="A20">
            <v>15100000000</v>
          </cell>
          <cell r="B20" t="str">
            <v>обласний бюджет Одеської області</v>
          </cell>
          <cell r="C20">
            <v>3570.1010000000001</v>
          </cell>
          <cell r="D20">
            <v>8569.5969999999998</v>
          </cell>
          <cell r="E20">
            <v>7127.8249999999998</v>
          </cell>
          <cell r="F20">
            <v>11636.5</v>
          </cell>
          <cell r="G20">
            <v>10163.4</v>
          </cell>
        </row>
        <row r="21">
          <cell r="A21">
            <v>16100000000</v>
          </cell>
          <cell r="B21" t="str">
            <v>обласний бюджет Полтавської області</v>
          </cell>
          <cell r="C21">
            <v>5666.1139999999996</v>
          </cell>
          <cell r="D21">
            <v>6422.4319999999998</v>
          </cell>
          <cell r="E21">
            <v>7489.7539999999999</v>
          </cell>
          <cell r="F21">
            <v>15258.1</v>
          </cell>
          <cell r="G21">
            <v>5827</v>
          </cell>
        </row>
        <row r="22">
          <cell r="A22">
            <v>17100000000</v>
          </cell>
          <cell r="B22" t="str">
            <v>обласний бюджет Рiвненської області</v>
          </cell>
          <cell r="C22">
            <v>1969.902</v>
          </cell>
          <cell r="D22">
            <v>3336.444</v>
          </cell>
          <cell r="E22">
            <v>5380.4470000000001</v>
          </cell>
          <cell r="F22">
            <v>5543.9</v>
          </cell>
          <cell r="G22">
            <v>2982.7</v>
          </cell>
        </row>
        <row r="23">
          <cell r="A23">
            <v>18100000000</v>
          </cell>
          <cell r="B23" t="str">
            <v>обласний бюджет Сумської області</v>
          </cell>
          <cell r="C23">
            <v>4169.5280000000002</v>
          </cell>
          <cell r="D23">
            <v>3622.9929999999999</v>
          </cell>
          <cell r="E23">
            <v>7895.424</v>
          </cell>
          <cell r="F23">
            <v>8377.1</v>
          </cell>
          <cell r="G23">
            <v>4032.7</v>
          </cell>
        </row>
        <row r="24">
          <cell r="A24">
            <v>19100000000</v>
          </cell>
          <cell r="B24" t="str">
            <v>обласний бюджет Тернопiльської області</v>
          </cell>
          <cell r="C24">
            <v>3701.9160000000002</v>
          </cell>
          <cell r="D24">
            <v>4896.8559999999998</v>
          </cell>
          <cell r="E24">
            <v>5147.2650000000003</v>
          </cell>
          <cell r="F24">
            <v>6839.9</v>
          </cell>
          <cell r="G24">
            <v>1830.2</v>
          </cell>
        </row>
        <row r="25">
          <cell r="A25">
            <v>20100000000</v>
          </cell>
          <cell r="B25" t="str">
            <v>обласний бюджет Харкiвської області</v>
          </cell>
          <cell r="C25">
            <v>8386.9330000000009</v>
          </cell>
          <cell r="D25">
            <v>11698.075000000001</v>
          </cell>
          <cell r="E25">
            <v>14592.047</v>
          </cell>
          <cell r="F25">
            <v>27208.2</v>
          </cell>
          <cell r="G25">
            <v>13691.3</v>
          </cell>
        </row>
        <row r="26">
          <cell r="A26">
            <v>21100000000</v>
          </cell>
          <cell r="B26" t="str">
            <v>обласний бюджет Херсонської області</v>
          </cell>
          <cell r="C26">
            <v>2200.9679999999998</v>
          </cell>
          <cell r="D26">
            <v>3252.5390000000002</v>
          </cell>
          <cell r="E26">
            <v>3255.58</v>
          </cell>
          <cell r="F26">
            <v>5299.7</v>
          </cell>
          <cell r="G26">
            <v>3272.2</v>
          </cell>
        </row>
        <row r="27">
          <cell r="A27">
            <v>22100000000</v>
          </cell>
          <cell r="B27" t="str">
            <v>обласний бюджет Хмельницької області</v>
          </cell>
          <cell r="C27">
            <v>4049.5320000000002</v>
          </cell>
          <cell r="D27">
            <v>6627.4</v>
          </cell>
          <cell r="E27">
            <v>4533.01</v>
          </cell>
          <cell r="F27">
            <v>8290.9</v>
          </cell>
          <cell r="G27">
            <v>5960.3</v>
          </cell>
        </row>
        <row r="28">
          <cell r="A28">
            <v>23100000000</v>
          </cell>
          <cell r="B28" t="str">
            <v>обласний бюджет Черкаської області</v>
          </cell>
          <cell r="C28">
            <v>5316.2910000000002</v>
          </cell>
          <cell r="D28">
            <v>6217.3370000000004</v>
          </cell>
          <cell r="E28">
            <v>6195.89</v>
          </cell>
          <cell r="F28">
            <v>10165</v>
          </cell>
          <cell r="G28">
            <v>4770.5</v>
          </cell>
        </row>
        <row r="29">
          <cell r="A29">
            <v>24100000000</v>
          </cell>
          <cell r="B29" t="str">
            <v>обласний бюджет Чернiвецької області</v>
          </cell>
          <cell r="C29">
            <v>1761.75</v>
          </cell>
          <cell r="D29">
            <v>2010.7829999999999</v>
          </cell>
          <cell r="E29">
            <v>1999.8030000000001</v>
          </cell>
          <cell r="F29">
            <v>3410.4</v>
          </cell>
          <cell r="G29">
            <v>2092.5</v>
          </cell>
        </row>
        <row r="30">
          <cell r="A30">
            <v>25100000000</v>
          </cell>
          <cell r="B30" t="str">
            <v>обласний бюджет Чернiгiвецької області</v>
          </cell>
          <cell r="C30">
            <v>4501.0339999999997</v>
          </cell>
          <cell r="D30">
            <v>5828.5460000000003</v>
          </cell>
          <cell r="E30">
            <v>5312.768</v>
          </cell>
          <cell r="F30">
            <v>8541</v>
          </cell>
          <cell r="G30">
            <v>4831.6000000000004</v>
          </cell>
        </row>
        <row r="31">
          <cell r="A31">
            <v>26000000000</v>
          </cell>
          <cell r="B31" t="str">
            <v>м.Київ</v>
          </cell>
          <cell r="C31">
            <v>4478.4290000000001</v>
          </cell>
          <cell r="D31">
            <v>7686.2479999999996</v>
          </cell>
          <cell r="E31">
            <v>8581.6080000000002</v>
          </cell>
          <cell r="F31">
            <v>12592.5</v>
          </cell>
          <cell r="G31">
            <v>10211.1</v>
          </cell>
        </row>
        <row r="32">
          <cell r="A32">
            <v>27000000000</v>
          </cell>
          <cell r="B32" t="str">
            <v>м.Севастополь</v>
          </cell>
          <cell r="C32">
            <v>656.43700000000001</v>
          </cell>
          <cell r="D32">
            <v>1870.8869999999999</v>
          </cell>
          <cell r="E32">
            <v>1073.652</v>
          </cell>
          <cell r="F32">
            <v>1527.6130000000001</v>
          </cell>
          <cell r="G32">
            <v>1254.8</v>
          </cell>
        </row>
        <row r="33">
          <cell r="B33" t="str">
            <v xml:space="preserve">Всього </v>
          </cell>
          <cell r="C33">
            <v>126052.70000000001</v>
          </cell>
          <cell r="D33">
            <v>196276.74499999997</v>
          </cell>
          <cell r="E33">
            <v>196100.90000000005</v>
          </cell>
          <cell r="F33">
            <v>281270.80000000005</v>
          </cell>
          <cell r="G33">
            <v>158658.49999999997</v>
          </cell>
        </row>
        <row r="38">
          <cell r="C38">
            <v>126052.7</v>
          </cell>
          <cell r="D38">
            <v>196276.74499999997</v>
          </cell>
          <cell r="E38">
            <v>196100.9</v>
          </cell>
          <cell r="F38">
            <v>281270.8</v>
          </cell>
          <cell r="G38">
            <v>158658.5</v>
          </cell>
        </row>
        <row r="41"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МТР Газ України"/>
      <sheetName val="Ener "/>
      <sheetName val="Лист1"/>
      <sheetName val="МТР все 2"/>
      <sheetName val="МТР_Газ_України"/>
      <sheetName val="МТР Апарат"/>
      <sheetName val="МТР Укртрансгаз"/>
      <sheetName val="МТР Укргазвидобування"/>
      <sheetName val="МТР Укрспецтрансгаз"/>
      <sheetName val="МТР Чорноморнафтогаз"/>
      <sheetName val="МТР Укртранснафта"/>
      <sheetName val="МТР Газ-тепло"/>
      <sheetName val="МТР_Апарат"/>
      <sheetName val="МТР_Укртрансгаз"/>
      <sheetName val="МТР_Укргазвидобування"/>
      <sheetName val="МТР_Укрспецтрансгаз"/>
      <sheetName val="МТР_Чорноморнафтогаз"/>
      <sheetName val="МТР_Укртранснафта"/>
      <sheetName val="МТР_Газ-тепло"/>
      <sheetName val="ТРП"/>
      <sheetName val="Inform"/>
      <sheetName val="7  Інші витрати"/>
      <sheetName val="gdp"/>
      <sheetName val="1993"/>
      <sheetName val="812"/>
      <sheetName val="Ф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 refreshError="1"/>
      <sheetData sheetId="25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БАЗА  "/>
      <sheetName val="ВАТ"/>
      <sheetName val="ВАТ_фил"/>
      <sheetName val="383,40ч"/>
      <sheetName val="383,40т"/>
      <sheetName val="686,00"/>
      <sheetName val="област"/>
      <sheetName val="Сторно"/>
      <sheetName val="Пряма_труба"/>
      <sheetName val="БАЗА   (2)"/>
      <sheetName val="БАЗА   (3)"/>
      <sheetName val="БАЗА   (5)"/>
      <sheetName val="БАЗА   (4)"/>
      <sheetName val="МТР Газ України"/>
      <sheetName val="БАЗА__"/>
      <sheetName val="БАЗА___(2)"/>
      <sheetName val="БАЗА___(3)"/>
      <sheetName val="БАЗА___(5)"/>
      <sheetName val="БАЗА___(4)"/>
      <sheetName val="Припущення"/>
      <sheetName val="Ener 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/>
      <sheetData sheetId="16"/>
      <sheetData sheetId="17"/>
      <sheetData sheetId="18"/>
      <sheetData sheetId="19" refreshError="1"/>
      <sheetData sheetId="20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993"/>
      <sheetName val="БАЗА  "/>
      <sheetName val="Inform"/>
      <sheetName val="МТР Газ України"/>
      <sheetName val="BGVN1"/>
    </sheetNames>
    <sheetDataSet>
      <sheetData sheetId="0" refreshError="1">
        <row r="1">
          <cell r="D1" t="str">
            <v>Баланс грошових доходiв i витрат населення Украјни у</v>
          </cell>
          <cell r="K1" t="str">
            <v>GOD</v>
          </cell>
        </row>
        <row r="2">
          <cell r="K2">
            <v>1993</v>
          </cell>
          <cell r="L2" t="str">
            <v>роцi</v>
          </cell>
        </row>
        <row r="3">
          <cell r="N3" t="str">
            <v>(млрд.крб)</v>
          </cell>
        </row>
        <row r="5">
          <cell r="A5" t="str">
            <v>А. ГРОШОВI ДОХОДИ</v>
          </cell>
        </row>
        <row r="6">
          <cell r="A6" t="str">
            <v>1.Заробiтна плата</v>
          </cell>
        </row>
        <row r="7">
          <cell r="A7" t="str">
            <v>2.Оплата працi робiтникiв</v>
          </cell>
        </row>
        <row r="8">
          <cell r="A8" t="str">
            <v xml:space="preserve">  кооперативiв</v>
          </cell>
        </row>
        <row r="9">
          <cell r="A9" t="str">
            <v>3.Доходи робiтникiв та служ-</v>
          </cell>
        </row>
        <row r="10">
          <cell r="A10" t="str">
            <v xml:space="preserve">  бовцiв вiд пiдприїмств та</v>
          </cell>
        </row>
        <row r="11">
          <cell r="A11" t="str">
            <v xml:space="preserve">  органiзацiй крiм зар.плати</v>
          </cell>
        </row>
        <row r="12">
          <cell r="A12" t="str">
            <v xml:space="preserve">4.Грошовi доходи вiд   </v>
          </cell>
        </row>
        <row r="13">
          <cell r="A13" t="str">
            <v xml:space="preserve">  колгоспiв            </v>
          </cell>
        </row>
        <row r="14">
          <cell r="A14" t="str">
            <v>5.Надходження вiд продажу</v>
          </cell>
        </row>
        <row r="15">
          <cell r="A15" t="str">
            <v xml:space="preserve">  продуктiв сiльсьгого госп.</v>
          </cell>
        </row>
        <row r="16">
          <cell r="A16" t="str">
            <v>Всього трудових доходiв</v>
          </cell>
        </row>
        <row r="17">
          <cell r="A17" t="str">
            <v>(рядки 1+2+3+4+5)</v>
          </cell>
        </row>
        <row r="18">
          <cell r="A18" t="str">
            <v>6.Пенсiј, допомоги,стипендiј</v>
          </cell>
        </row>
        <row r="19">
          <cell r="A19" t="str">
            <v xml:space="preserve">  та iншi надходження</v>
          </cell>
        </row>
        <row r="20">
          <cell r="A20" t="str">
            <v xml:space="preserve">     в тому числi:</v>
          </cell>
        </row>
        <row r="21">
          <cell r="A21" t="str">
            <v xml:space="preserve"> пенсiј, допомоги, стипендiј</v>
          </cell>
        </row>
        <row r="22">
          <cell r="A22" t="str">
            <v>Баланс</v>
          </cell>
        </row>
        <row r="23">
          <cell r="A23" t="str">
            <v>Б.ВИТРАТИ ТА ЗАОЩАДЖЕННЯ</v>
          </cell>
        </row>
        <row r="24">
          <cell r="A24" t="str">
            <v>1.Покупка товарiв та оплата</v>
          </cell>
        </row>
        <row r="25">
          <cell r="A25" t="str">
            <v xml:space="preserve">  послуг</v>
          </cell>
        </row>
        <row r="26">
          <cell r="A26" t="str">
            <v xml:space="preserve">    в тому числi:</v>
          </cell>
        </row>
        <row r="27">
          <cell r="A27" t="str">
            <v xml:space="preserve"> покупка товарiв       </v>
          </cell>
        </row>
        <row r="28">
          <cell r="A28" t="str">
            <v xml:space="preserve"> оплата послуг         </v>
          </cell>
        </row>
        <row r="29">
          <cell r="A29" t="str">
            <v>2.Обов'язковi платежi та</v>
          </cell>
        </row>
        <row r="30">
          <cell r="A30" t="str">
            <v xml:space="preserve">  добровiльнi внески</v>
          </cell>
        </row>
        <row r="31">
          <cell r="A31" t="str">
            <v xml:space="preserve">       iз них:</v>
          </cell>
        </row>
        <row r="32">
          <cell r="A32" t="str">
            <v xml:space="preserve"> прибутковий податок з </v>
          </cell>
        </row>
        <row r="33">
          <cell r="A33" t="str">
            <v xml:space="preserve"> населення             </v>
          </cell>
        </row>
        <row r="34">
          <cell r="A34" t="str">
            <v>3.Прирiст вкладiв,придбання</v>
          </cell>
        </row>
        <row r="35">
          <cell r="A35" t="str">
            <v xml:space="preserve">  облiгацiй Державној внутр.</v>
          </cell>
        </row>
        <row r="36">
          <cell r="A36" t="str">
            <v xml:space="preserve">  позики,iнш.цiнних паперiв  </v>
          </cell>
        </row>
        <row r="37">
          <cell r="A37" t="str">
            <v>Всього</v>
          </cell>
        </row>
        <row r="38">
          <cell r="A38" t="str">
            <v xml:space="preserve">В. Перевищення доходiв над </v>
          </cell>
        </row>
        <row r="39">
          <cell r="A39" t="str">
            <v xml:space="preserve">   витратами</v>
          </cell>
        </row>
        <row r="40">
          <cell r="A40" t="str">
            <v>Баланс</v>
          </cell>
        </row>
        <row r="41">
          <cell r="A41" t="str">
            <v>_x000C_</v>
          </cell>
        </row>
        <row r="46">
          <cell r="A46" t="str">
            <v>А. ГРОШОВI ДОХОДИ</v>
          </cell>
        </row>
        <row r="47">
          <cell r="A47" t="str">
            <v>1.Заробiтна плата</v>
          </cell>
        </row>
        <row r="48">
          <cell r="A48" t="str">
            <v>2.Оплата працi робiтникiв</v>
          </cell>
        </row>
        <row r="49">
          <cell r="A49" t="str">
            <v xml:space="preserve">  кооперативiв</v>
          </cell>
        </row>
        <row r="50">
          <cell r="A50" t="str">
            <v>3.Доходи робiтникiв та служ-</v>
          </cell>
        </row>
        <row r="51">
          <cell r="A51" t="str">
            <v xml:space="preserve">  бовцiв вiд пiдприїмств та</v>
          </cell>
        </row>
        <row r="52">
          <cell r="A52" t="str">
            <v xml:space="preserve">  органiзацiй крiм зар.плати</v>
          </cell>
        </row>
        <row r="53">
          <cell r="A53" t="str">
            <v xml:space="preserve">4.Грошовi доходи вiд   </v>
          </cell>
        </row>
        <row r="54">
          <cell r="A54" t="str">
            <v xml:space="preserve">  колгоспiв            </v>
          </cell>
        </row>
        <row r="55">
          <cell r="A55" t="str">
            <v>5.Надходження вiд продажу</v>
          </cell>
        </row>
        <row r="56">
          <cell r="A56" t="str">
            <v xml:space="preserve">  продуктiв сiльсьгого госп.</v>
          </cell>
        </row>
        <row r="57">
          <cell r="A57" t="str">
            <v>Всього трудових доходiв</v>
          </cell>
        </row>
        <row r="58">
          <cell r="A58" t="str">
            <v>(рядки 1+2+3+4+5)</v>
          </cell>
        </row>
        <row r="59">
          <cell r="A59" t="str">
            <v>6.Пенсiј, допомоги,стипендiј</v>
          </cell>
        </row>
        <row r="60">
          <cell r="A60" t="str">
            <v xml:space="preserve">  та iншi надходження</v>
          </cell>
        </row>
        <row r="61">
          <cell r="A61" t="str">
            <v xml:space="preserve">     в тому числi:</v>
          </cell>
        </row>
        <row r="62">
          <cell r="A62" t="str">
            <v xml:space="preserve"> пенсiј, допомоги, стипендiј</v>
          </cell>
        </row>
        <row r="63">
          <cell r="A63" t="str">
            <v>Баланс</v>
          </cell>
        </row>
        <row r="64">
          <cell r="A64" t="str">
            <v>Б.ВИТРАТИ ТА ЗАОЩАДЖЕННЯ</v>
          </cell>
        </row>
        <row r="65">
          <cell r="A65" t="str">
            <v>1.Покупка товарiв та оплата</v>
          </cell>
        </row>
        <row r="66">
          <cell r="A66" t="str">
            <v xml:space="preserve">  послуг</v>
          </cell>
        </row>
        <row r="67">
          <cell r="A67" t="str">
            <v xml:space="preserve">    в тому числi:</v>
          </cell>
        </row>
        <row r="68">
          <cell r="A68" t="str">
            <v xml:space="preserve"> покупка товарiв       </v>
          </cell>
        </row>
        <row r="69">
          <cell r="A69" t="str">
            <v xml:space="preserve"> оплата послуг         </v>
          </cell>
        </row>
        <row r="70">
          <cell r="A70" t="str">
            <v>2.Обов'язковi платежi та</v>
          </cell>
        </row>
        <row r="71">
          <cell r="A71" t="str">
            <v xml:space="preserve">  добровiльнi внески</v>
          </cell>
        </row>
        <row r="72">
          <cell r="A72" t="str">
            <v xml:space="preserve">       iз них:</v>
          </cell>
        </row>
        <row r="73">
          <cell r="A73" t="str">
            <v xml:space="preserve"> прибутковий податок з </v>
          </cell>
        </row>
        <row r="74">
          <cell r="A74" t="str">
            <v xml:space="preserve"> населення             </v>
          </cell>
        </row>
        <row r="75">
          <cell r="A75" t="str">
            <v>3.Прирiст вкладiв,придбання</v>
          </cell>
        </row>
        <row r="76">
          <cell r="A76" t="str">
            <v xml:space="preserve">  облiгацiй Державној внутр.</v>
          </cell>
        </row>
        <row r="77">
          <cell r="A77" t="str">
            <v xml:space="preserve">  позики,iнш.цiнних паперiв  </v>
          </cell>
        </row>
        <row r="78">
          <cell r="A78" t="str">
            <v>Всього</v>
          </cell>
        </row>
        <row r="79">
          <cell r="A79" t="str">
            <v xml:space="preserve">В. Перевищення доходiв над </v>
          </cell>
        </row>
        <row r="80">
          <cell r="A80" t="str">
            <v xml:space="preserve">   витратами</v>
          </cell>
        </row>
        <row r="81">
          <cell r="A81" t="str">
            <v>Баланс</v>
          </cell>
        </row>
        <row r="82">
          <cell r="A82" t="str">
            <v xml:space="preserve">        Довiдково: чисельнiсть населення в</v>
          </cell>
        </row>
        <row r="83">
          <cell r="A83" t="str">
            <v>_x000C_</v>
          </cell>
        </row>
        <row r="88">
          <cell r="A88" t="str">
            <v>А. ГРОШОВI ДОХОДИ</v>
          </cell>
        </row>
        <row r="89">
          <cell r="A89" t="str">
            <v>1.Заробiтна плата</v>
          </cell>
        </row>
        <row r="90">
          <cell r="A90" t="str">
            <v>2.Оплата працi робiтникiв</v>
          </cell>
        </row>
        <row r="91">
          <cell r="A91" t="str">
            <v xml:space="preserve">  кооперативiв</v>
          </cell>
        </row>
        <row r="92">
          <cell r="A92" t="str">
            <v>3.Доходи робiтникiв та служ-</v>
          </cell>
        </row>
        <row r="93">
          <cell r="A93" t="str">
            <v xml:space="preserve">  бовцiв вiд пiдприїмств та</v>
          </cell>
        </row>
        <row r="94">
          <cell r="A94" t="str">
            <v xml:space="preserve">  органiзацiй крiм зар.плати</v>
          </cell>
        </row>
        <row r="95">
          <cell r="A95" t="str">
            <v xml:space="preserve">4.Грошовi доходи вiд   </v>
          </cell>
        </row>
        <row r="96">
          <cell r="A96" t="str">
            <v xml:space="preserve">  колгоспiв            </v>
          </cell>
        </row>
        <row r="97">
          <cell r="A97" t="str">
            <v>5.Надходження вiд продажу</v>
          </cell>
        </row>
        <row r="98">
          <cell r="A98" t="str">
            <v xml:space="preserve">  продуктiв сiльсьгого госп.</v>
          </cell>
        </row>
        <row r="99">
          <cell r="A99" t="str">
            <v>Всього трудових доходiв</v>
          </cell>
        </row>
        <row r="100">
          <cell r="A100" t="str">
            <v>(рядки 1+2+3+4+5)</v>
          </cell>
        </row>
        <row r="101">
          <cell r="A101" t="str">
            <v>6.Пенсiј, допомоги,стипендiј</v>
          </cell>
        </row>
        <row r="102">
          <cell r="A102" t="str">
            <v xml:space="preserve">  та iншi надходження</v>
          </cell>
        </row>
        <row r="103">
          <cell r="A103" t="str">
            <v xml:space="preserve">     в тому числi:</v>
          </cell>
        </row>
        <row r="104">
          <cell r="A104" t="str">
            <v xml:space="preserve"> пенсiј, допомоги, стипендiј</v>
          </cell>
        </row>
        <row r="105">
          <cell r="A105" t="str">
            <v>Баланс</v>
          </cell>
        </row>
        <row r="106">
          <cell r="A106" t="str">
            <v>Б.ВИТРАТИ ТА ЗАОЩАДЖЕННЯ</v>
          </cell>
        </row>
        <row r="107">
          <cell r="A107" t="str">
            <v>1.Покупка товарiв та оплата</v>
          </cell>
        </row>
        <row r="108">
          <cell r="A108" t="str">
            <v xml:space="preserve">  послуг</v>
          </cell>
        </row>
        <row r="109">
          <cell r="A109" t="str">
            <v xml:space="preserve">    в тому числi:</v>
          </cell>
        </row>
        <row r="110">
          <cell r="A110" t="str">
            <v xml:space="preserve"> покупка товарiв       </v>
          </cell>
        </row>
        <row r="111">
          <cell r="A111" t="str">
            <v xml:space="preserve"> оплата послуг         </v>
          </cell>
        </row>
        <row r="112">
          <cell r="A112" t="str">
            <v>2.Обов'язковi платежi та</v>
          </cell>
        </row>
        <row r="113">
          <cell r="A113" t="str">
            <v xml:space="preserve">  добровiльнi внески</v>
          </cell>
        </row>
        <row r="114">
          <cell r="A114" t="str">
            <v xml:space="preserve">       iз них:</v>
          </cell>
        </row>
        <row r="115">
          <cell r="A115" t="str">
            <v xml:space="preserve"> прибутковий податок з </v>
          </cell>
        </row>
        <row r="116">
          <cell r="A116" t="str">
            <v xml:space="preserve"> населення             </v>
          </cell>
        </row>
        <row r="117">
          <cell r="A117" t="str">
            <v>3.Прирiст вкладiв,придбання</v>
          </cell>
        </row>
        <row r="118">
          <cell r="A118" t="str">
            <v xml:space="preserve">  облiгацiй Державној внутр.</v>
          </cell>
        </row>
        <row r="119">
          <cell r="A119" t="str">
            <v xml:space="preserve">  позики,iнш.цiнних паперiв  </v>
          </cell>
        </row>
        <row r="120">
          <cell r="A120" t="str">
            <v>Всього</v>
          </cell>
        </row>
        <row r="121">
          <cell r="A121" t="str">
            <v xml:space="preserve">В. Перевищення доходiв над </v>
          </cell>
        </row>
        <row r="122">
          <cell r="A122" t="str">
            <v xml:space="preserve">   витратами</v>
          </cell>
        </row>
        <row r="123">
          <cell r="A123" t="str">
            <v>Баланс</v>
          </cell>
        </row>
        <row r="124">
          <cell r="A124" t="str">
            <v>_x000C_</v>
          </cell>
        </row>
        <row r="130">
          <cell r="A130" t="str">
            <v>А. ГРОШОВI ДОХОДИ</v>
          </cell>
        </row>
        <row r="131">
          <cell r="A131" t="str">
            <v>1.Заробiтна плата</v>
          </cell>
        </row>
        <row r="132">
          <cell r="A132" t="str">
            <v>2.Оплата працi робiтникiв</v>
          </cell>
        </row>
        <row r="133">
          <cell r="A133" t="str">
            <v xml:space="preserve">  кооперативiв</v>
          </cell>
        </row>
        <row r="134">
          <cell r="A134" t="str">
            <v>3.Доходи робiтникiв та служ-</v>
          </cell>
        </row>
        <row r="135">
          <cell r="A135" t="str">
            <v xml:space="preserve">  бовцiв вiд пiдприїмств та</v>
          </cell>
        </row>
        <row r="136">
          <cell r="A136" t="str">
            <v xml:space="preserve">  органiзацiй крiм зар.плати</v>
          </cell>
        </row>
        <row r="137">
          <cell r="A137" t="str">
            <v xml:space="preserve">4.Грошовi доходи вiд   </v>
          </cell>
        </row>
        <row r="138">
          <cell r="A138" t="str">
            <v xml:space="preserve">  колгоспiв            </v>
          </cell>
        </row>
        <row r="139">
          <cell r="A139" t="str">
            <v>5.Надходження вiд продажу</v>
          </cell>
        </row>
        <row r="140">
          <cell r="A140" t="str">
            <v xml:space="preserve">  продуктiв сiльсьгого госп.</v>
          </cell>
        </row>
        <row r="141">
          <cell r="A141" t="str">
            <v>Всього трудових доходiв</v>
          </cell>
        </row>
        <row r="142">
          <cell r="A142" t="str">
            <v>(рядки 1+2+3+4+5)</v>
          </cell>
        </row>
        <row r="143">
          <cell r="A143" t="str">
            <v>6.Пенсiј, допомоги,стипендiј</v>
          </cell>
        </row>
        <row r="144">
          <cell r="A144" t="str">
            <v xml:space="preserve">  та iншi надходження</v>
          </cell>
        </row>
        <row r="145">
          <cell r="A145" t="str">
            <v xml:space="preserve">     в тому числi:</v>
          </cell>
        </row>
        <row r="146">
          <cell r="A146" t="str">
            <v xml:space="preserve"> пенсiј, допомоги, стипендiј</v>
          </cell>
        </row>
        <row r="147">
          <cell r="A147" t="str">
            <v>Баланс</v>
          </cell>
        </row>
        <row r="148">
          <cell r="A148" t="str">
            <v>Б.ВИТРАТИ ТА ЗАОЩАДЖЕННЯ</v>
          </cell>
        </row>
        <row r="149">
          <cell r="A149" t="str">
            <v>1.Покупка товарiв та оплата</v>
          </cell>
        </row>
        <row r="150">
          <cell r="A150" t="str">
            <v xml:space="preserve">  послуг</v>
          </cell>
        </row>
        <row r="151">
          <cell r="A151" t="str">
            <v xml:space="preserve">    в тому числi:</v>
          </cell>
        </row>
        <row r="152">
          <cell r="A152" t="str">
            <v xml:space="preserve"> покупка товарiв       </v>
          </cell>
        </row>
        <row r="153">
          <cell r="A153" t="str">
            <v xml:space="preserve"> оплата послуг         </v>
          </cell>
        </row>
        <row r="154">
          <cell r="A154" t="str">
            <v>2.Обов'язковi платежi та</v>
          </cell>
        </row>
        <row r="155">
          <cell r="A155" t="str">
            <v xml:space="preserve">  добровiльнi внески</v>
          </cell>
        </row>
        <row r="156">
          <cell r="A156" t="str">
            <v xml:space="preserve">       iз них:</v>
          </cell>
        </row>
        <row r="157">
          <cell r="A157" t="str">
            <v xml:space="preserve"> прибутковий податок з </v>
          </cell>
        </row>
        <row r="158">
          <cell r="A158" t="str">
            <v xml:space="preserve"> населення             </v>
          </cell>
        </row>
        <row r="159">
          <cell r="A159" t="str">
            <v>3.Прирiст вкладiв,придбання</v>
          </cell>
        </row>
        <row r="160">
          <cell r="A160" t="str">
            <v xml:space="preserve">  облiгацiй Державној внутр.</v>
          </cell>
        </row>
        <row r="161">
          <cell r="A161" t="str">
            <v xml:space="preserve">  позики,iнш.цiнних паперiв  </v>
          </cell>
        </row>
        <row r="162">
          <cell r="A162" t="str">
            <v>Всього</v>
          </cell>
        </row>
        <row r="163">
          <cell r="A163" t="str">
            <v xml:space="preserve">В. Перевищення доходiв над </v>
          </cell>
        </row>
        <row r="164">
          <cell r="A164" t="str">
            <v xml:space="preserve">   витратами</v>
          </cell>
        </row>
        <row r="165">
          <cell r="A165" t="str">
            <v>Баланс</v>
          </cell>
        </row>
        <row r="166">
          <cell r="A166" t="str">
            <v>_x000C_</v>
          </cell>
        </row>
      </sheetData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B"/>
      <sheetName val="Inform"/>
      <sheetName val="Control"/>
      <sheetName val="A1"/>
      <sheetName val="A2"/>
      <sheetName val="A3"/>
      <sheetName val="A4"/>
      <sheetName val="A5"/>
      <sheetName val="O1"/>
      <sheetName val="O2"/>
      <sheetName val="O3"/>
      <sheetName val="O4"/>
      <sheetName val="K1"/>
      <sheetName val="K2"/>
      <sheetName val="P1"/>
      <sheetName val="P2"/>
      <sheetName val="P3"/>
      <sheetName val="C1"/>
      <sheetName val="C2"/>
      <sheetName val="C3"/>
      <sheetName val="C4"/>
      <sheetName val="C5"/>
      <sheetName val="C6"/>
      <sheetName val="C7"/>
      <sheetName val="Акт"/>
      <sheetName val="Companies"/>
      <sheetName val="Правила ДДС"/>
      <sheetName val="7  інші витрати"/>
      <sheetName val="1993"/>
      <sheetName val="п"/>
    </sheetNames>
    <sheetDataSet>
      <sheetData sheetId="0" refreshError="1"/>
      <sheetData sheetId="1" refreshError="1">
        <row r="2">
          <cell r="F2" t="str">
            <v>Компания "Мама"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 refreshError="1"/>
      <sheetData sheetId="28" refreshError="1"/>
      <sheetData sheetId="29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лан"/>
      <sheetName val="1  поясн"/>
      <sheetName val="Вир_пок (2)"/>
      <sheetName val="Вир_пок"/>
      <sheetName val="3  Ф2"/>
      <sheetName val="4  04_05"/>
      <sheetName val="4а доходи"/>
      <sheetName val="4б Собівартість (транспортув)"/>
      <sheetName val="4б Собівартість (постач)"/>
      <sheetName val="4б Собівартість (скрапл. газ)"/>
      <sheetName val="5  Сб_Адм_Зб"/>
      <sheetName val="6  Інші доходи"/>
      <sheetName val="7  Інші витрати"/>
      <sheetName val="8  Кошт_вд_04"/>
      <sheetName val="9  Кошт_вд_05"/>
      <sheetName val="10  Кошт_вд_06"/>
      <sheetName val="10  Кошт_вд_06 _1_"/>
      <sheetName val="10  Кошт_вд_06 _2_"/>
      <sheetName val="10  Кошт_вд_06 _3_"/>
      <sheetName val="10  Кошт_вд_06 _4_"/>
      <sheetName val="11  Ф1"/>
      <sheetName val="12_Рух_кошт_непр"/>
      <sheetName val="13  95 р"/>
      <sheetName val="14 Коефіцієнтний аналіз"/>
      <sheetName val="15 Рух коштів"/>
      <sheetName val="16 Кап_вкл"/>
      <sheetName val="17 Фін_інв"/>
      <sheetName val="18 Подат"/>
      <sheetName val="19 МТР"/>
      <sheetName val="20 Внутр оборот"/>
      <sheetName val="Inform"/>
      <sheetName val="f-20"/>
      <sheetName val="МТР Газ України"/>
      <sheetName val="1__поясн"/>
      <sheetName val="Вир_пок_(2)"/>
      <sheetName val="3__Ф2"/>
      <sheetName val="4__04_05"/>
      <sheetName val="4а_доходи"/>
      <sheetName val="4б_Собівартість_(транспортув)"/>
      <sheetName val="4б_Собівартість_(постач)"/>
      <sheetName val="4б_Собівартість_(скрапл__газ)"/>
      <sheetName val="5__Сб_Адм_Зб"/>
      <sheetName val="6__Інші_доходи"/>
      <sheetName val="7__Інші_витрати"/>
      <sheetName val="8__Кошт_вд_04"/>
      <sheetName val="9__Кошт_вд_05"/>
      <sheetName val="10__Кошт_вд_06"/>
      <sheetName val="10__Кошт_вд_06__1_"/>
      <sheetName val="10__Кошт_вд_06__2_"/>
      <sheetName val="10__Кошт_вд_06__3_"/>
      <sheetName val="10__Кошт_вд_06__4_"/>
      <sheetName val="11__Ф1"/>
      <sheetName val="13__95_р"/>
      <sheetName val="14_Коефіцієнтний_аналіз"/>
      <sheetName val="15_Рух_коштів"/>
      <sheetName val="16_Кап_вкл"/>
      <sheetName val="17_Фін_інв"/>
      <sheetName val="18_Подат"/>
      <sheetName val="19_МТР"/>
      <sheetName val="20_Внутр_оборот"/>
      <sheetName val="БАЗА  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B"/>
      <sheetName val="Inform"/>
      <sheetName val="Control"/>
      <sheetName val="A1"/>
      <sheetName val="A2"/>
      <sheetName val="A3"/>
      <sheetName val="A4"/>
      <sheetName val="A5"/>
      <sheetName val="O1"/>
      <sheetName val="O2"/>
      <sheetName val="O3"/>
      <sheetName val="O4"/>
      <sheetName val="K1"/>
      <sheetName val="K2"/>
      <sheetName val="P1"/>
      <sheetName val="P2"/>
      <sheetName val="P3"/>
      <sheetName val="C1"/>
      <sheetName val="C2"/>
      <sheetName val="C3"/>
      <sheetName val="C4"/>
      <sheetName val="C5"/>
      <sheetName val="C6"/>
      <sheetName val="C7"/>
      <sheetName val="Акт"/>
      <sheetName val="Companies"/>
      <sheetName val="МТР Газ України"/>
      <sheetName val="7  Інші витрати"/>
    </sheetNames>
    <sheetDataSet>
      <sheetData sheetId="0" refreshError="1"/>
      <sheetData sheetId="1" refreshError="1">
        <row r="6">
          <cell r="E6" t="str">
            <v>31 декабря 2005 года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"/>
      <sheetName val="Технич лист"/>
      <sheetName val="до викупа"/>
      <sheetName val="gdp"/>
      <sheetName val="МТР Газ України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B"/>
      <sheetName val="Inform"/>
      <sheetName val="Control"/>
      <sheetName val="A1"/>
      <sheetName val="A2"/>
      <sheetName val="A3"/>
      <sheetName val="A4"/>
      <sheetName val="A5"/>
      <sheetName val="O1"/>
      <sheetName val="O2"/>
      <sheetName val="O3"/>
      <sheetName val="O4"/>
      <sheetName val="K1"/>
      <sheetName val="K2"/>
      <sheetName val="P1"/>
      <sheetName val="P2"/>
      <sheetName val="P3"/>
      <sheetName val="C1"/>
      <sheetName val="C2"/>
      <sheetName val="C3"/>
      <sheetName val="C4"/>
      <sheetName val="C5"/>
      <sheetName val="C6"/>
      <sheetName val="C7"/>
      <sheetName val="Акт"/>
      <sheetName val="Companies"/>
      <sheetName val="11)423+424"/>
      <sheetName val="Chart_of_accs"/>
      <sheetName val="реестр заявок"/>
      <sheetName val="ЗКЛ"/>
      <sheetName val="реестр_заявок"/>
      <sheetName val="Лист1"/>
      <sheetName val="Рабоч"/>
      <sheetName val="МТР Газ України"/>
      <sheetName val="7  Інші витрати"/>
      <sheetName val="1993"/>
    </sheetNames>
    <sheetDataSet>
      <sheetData sheetId="0" refreshError="1"/>
      <sheetData sheetId="1" refreshError="1">
        <row r="2">
          <cell r="G2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B"/>
      <sheetName val="Inform"/>
      <sheetName val="Control"/>
      <sheetName val="A1"/>
      <sheetName val="A2"/>
      <sheetName val="A3"/>
      <sheetName val="A4"/>
      <sheetName val="A5"/>
      <sheetName val="O1"/>
      <sheetName val="O2"/>
      <sheetName val="O3"/>
      <sheetName val="O4"/>
      <sheetName val="K1"/>
      <sheetName val="K2"/>
      <sheetName val="P1"/>
      <sheetName val="P2"/>
      <sheetName val="P3"/>
      <sheetName val="C1"/>
      <sheetName val="C2"/>
      <sheetName val="C3"/>
      <sheetName val="C4"/>
      <sheetName val="C5"/>
      <sheetName val="C6"/>
      <sheetName val="C7"/>
      <sheetName val="Акт"/>
      <sheetName val="Companies"/>
      <sheetName val="реестр заявок"/>
      <sheetName val="ЗКЛ"/>
      <sheetName val="реестр_заявок"/>
      <sheetName val="Рабоч"/>
      <sheetName val="11)423+424"/>
      <sheetName val="Chart_of_accs"/>
      <sheetName val="Лист1"/>
      <sheetName val="База"/>
      <sheetName val="Note2 to do "/>
      <sheetName val="4сд"/>
      <sheetName val="2сд"/>
      <sheetName val="7сд"/>
      <sheetName val="МТР Газ України"/>
      <sheetName val="7  Інші витрати"/>
      <sheetName val="1993"/>
      <sheetName val="Лист2"/>
      <sheetName val="припущення"/>
      <sheetName val="банк"/>
      <sheetName val="дез"/>
      <sheetName val="связь"/>
      <sheetName val="компод"/>
      <sheetName val="пож"/>
      <sheetName val="проезд"/>
      <sheetName val="страх"/>
    </sheetNames>
    <sheetDataSet>
      <sheetData sheetId="0" refreshError="1"/>
      <sheetData sheetId="1" refreshError="1">
        <row r="2">
          <cell r="G2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БАЗА  "/>
      <sheetName val="ВАТ"/>
      <sheetName val="ВАТ_фил"/>
      <sheetName val="210"/>
      <sheetName val="241,5"/>
      <sheetName val="област"/>
      <sheetName val="Сторно"/>
      <sheetName val="Пряма_труба"/>
      <sheetName val="БАЗА   (2)"/>
      <sheetName val="БАЗА   (3)"/>
      <sheetName val="БАЗА   (4)"/>
      <sheetName val="БАЗА   (5)"/>
      <sheetName val="БАЗА   (6)"/>
      <sheetName val="БАЗА   (7)"/>
      <sheetName val="БАЗА   (8)"/>
      <sheetName val="БАЗА   (9)"/>
      <sheetName val="БАЗА   (10)"/>
      <sheetName val="БАЗА   (12)"/>
      <sheetName val="БАЗА   (11)"/>
      <sheetName val="БАЗА   (13)"/>
      <sheetName val="БАЗА   (14)"/>
      <sheetName val="Inform"/>
      <sheetName val="БАЗА__"/>
      <sheetName val="БАЗА___(2)"/>
      <sheetName val="БАЗА___(3)"/>
      <sheetName val="БАЗА___(4)"/>
      <sheetName val="БАЗА___(5)"/>
      <sheetName val="БАЗА___(6)"/>
      <sheetName val="БАЗА___(7)"/>
      <sheetName val="БАЗА___(8)"/>
      <sheetName val="БАЗА___(9)"/>
      <sheetName val="БАЗА___(10)"/>
      <sheetName val="БАЗА___(12)"/>
      <sheetName val="БАЗА___(11)"/>
      <sheetName val="БАЗА___(13)"/>
      <sheetName val="БАЗА___(14)"/>
      <sheetName val="параметри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Осн. фін. пок."/>
      <sheetName val="I. Фін результат"/>
      <sheetName val="ІІ. Розр. з бюджетом"/>
      <sheetName val="ІІІ. Рух грош. коштів"/>
      <sheetName val="IV. Кап. інвестиції"/>
      <sheetName val=" V. Коефіцієнти"/>
      <sheetName val="6.2. Інша інфо_2"/>
      <sheetName val="6.1. Інша інфо_1"/>
    </sheetNames>
    <sheetDataSet>
      <sheetData sheetId="0"/>
      <sheetData sheetId="1">
        <row r="7">
          <cell r="C7">
            <v>53177</v>
          </cell>
          <cell r="D7">
            <v>75448.399999999994</v>
          </cell>
        </row>
        <row r="8">
          <cell r="C8">
            <v>-51213.042999999998</v>
          </cell>
          <cell r="D8">
            <v>-73962.300000000017</v>
          </cell>
        </row>
        <row r="9">
          <cell r="C9">
            <v>-2529.6419999999998</v>
          </cell>
          <cell r="D9">
            <v>-3602.3</v>
          </cell>
        </row>
        <row r="10">
          <cell r="C10">
            <v>-26154.23</v>
          </cell>
          <cell r="D10">
            <v>-40448.800000000003</v>
          </cell>
        </row>
        <row r="11">
          <cell r="C11">
            <v>-3345.8490000000002</v>
          </cell>
          <cell r="D11">
            <v>-4949.8</v>
          </cell>
        </row>
        <row r="12">
          <cell r="C12">
            <v>-13854</v>
          </cell>
          <cell r="D12">
            <v>-17467.8</v>
          </cell>
        </row>
        <row r="13">
          <cell r="C13">
            <v>-2868.6</v>
          </cell>
          <cell r="D13">
            <v>-3843</v>
          </cell>
        </row>
        <row r="14">
          <cell r="C14">
            <v>-1573.114</v>
          </cell>
          <cell r="D14">
            <v>-1522</v>
          </cell>
        </row>
        <row r="15">
          <cell r="C15">
            <v>-384.40800000000002</v>
          </cell>
          <cell r="D15">
            <v>-549.5</v>
          </cell>
        </row>
        <row r="16">
          <cell r="C16">
            <v>-503.2</v>
          </cell>
          <cell r="D16">
            <v>-1579.1</v>
          </cell>
        </row>
        <row r="19">
          <cell r="C19">
            <v>-135.5</v>
          </cell>
          <cell r="D19">
            <v>-148</v>
          </cell>
        </row>
        <row r="20">
          <cell r="C20" t="str">
            <v>-</v>
          </cell>
          <cell r="D20">
            <v>-7.2</v>
          </cell>
        </row>
        <row r="21">
          <cell r="C21">
            <v>0</v>
          </cell>
          <cell r="D21">
            <v>0</v>
          </cell>
        </row>
        <row r="22">
          <cell r="C22">
            <v>0</v>
          </cell>
        </row>
        <row r="23">
          <cell r="C23">
            <v>0</v>
          </cell>
        </row>
        <row r="24">
          <cell r="C24">
            <v>-39.1</v>
          </cell>
          <cell r="D24">
            <v>-55.2</v>
          </cell>
        </row>
        <row r="25">
          <cell r="C25">
            <v>-8.8000000000000007</v>
          </cell>
          <cell r="D25">
            <v>-10</v>
          </cell>
        </row>
        <row r="26">
          <cell r="C26">
            <v>-2908.7</v>
          </cell>
          <cell r="D26">
            <v>-3418.4</v>
          </cell>
        </row>
        <row r="27">
          <cell r="C27">
            <v>-608.20000000000005</v>
          </cell>
          <cell r="D27">
            <v>-752.1</v>
          </cell>
        </row>
        <row r="28">
          <cell r="C28">
            <v>-14.769</v>
          </cell>
          <cell r="D28">
            <v>-20.8</v>
          </cell>
        </row>
        <row r="29">
          <cell r="C29">
            <v>0</v>
          </cell>
          <cell r="D29">
            <v>0</v>
          </cell>
        </row>
        <row r="30">
          <cell r="C30">
            <v>-0.8</v>
          </cell>
          <cell r="D30">
            <v>0</v>
          </cell>
        </row>
        <row r="31">
          <cell r="C31" t="str">
            <v>-</v>
          </cell>
          <cell r="D31">
            <v>-3.2</v>
          </cell>
        </row>
        <row r="32">
          <cell r="C32">
            <v>-154.4</v>
          </cell>
          <cell r="D32">
            <v>-154.4</v>
          </cell>
        </row>
        <row r="33">
          <cell r="C33">
            <v>-17.600000000000001</v>
          </cell>
          <cell r="D33">
            <v>-17.600000000000001</v>
          </cell>
        </row>
        <row r="34">
          <cell r="C34" t="str">
            <v>-</v>
          </cell>
          <cell r="D34">
            <v>0</v>
          </cell>
        </row>
        <row r="35">
          <cell r="C35">
            <v>0</v>
          </cell>
          <cell r="D35">
            <v>0</v>
          </cell>
        </row>
        <row r="36">
          <cell r="C36">
            <v>0</v>
          </cell>
          <cell r="D36">
            <v>-46</v>
          </cell>
        </row>
        <row r="37">
          <cell r="C37">
            <v>-3.3</v>
          </cell>
          <cell r="D37">
            <v>-36.799999999999997</v>
          </cell>
        </row>
        <row r="38">
          <cell r="C38">
            <v>-268.10000000000002</v>
          </cell>
          <cell r="D38">
            <v>-233.2</v>
          </cell>
        </row>
        <row r="39">
          <cell r="C39">
            <v>-46.8</v>
          </cell>
          <cell r="D39">
            <v>-27.2</v>
          </cell>
        </row>
        <row r="40">
          <cell r="C40">
            <v>-400.7</v>
          </cell>
          <cell r="D40">
            <v>-543.6</v>
          </cell>
        </row>
        <row r="41">
          <cell r="C41">
            <v>0</v>
          </cell>
        </row>
        <row r="42">
          <cell r="C42">
            <v>0</v>
          </cell>
          <cell r="D42">
            <v>0</v>
          </cell>
        </row>
        <row r="43">
          <cell r="C43">
            <v>0</v>
          </cell>
          <cell r="D43">
            <v>0</v>
          </cell>
        </row>
        <row r="44">
          <cell r="C44">
            <v>0</v>
          </cell>
          <cell r="D44">
            <v>0</v>
          </cell>
        </row>
        <row r="45">
          <cell r="C45">
            <v>0</v>
          </cell>
          <cell r="D45">
            <v>0</v>
          </cell>
        </row>
        <row r="46">
          <cell r="C46">
            <v>0</v>
          </cell>
          <cell r="D46">
            <v>0</v>
          </cell>
        </row>
        <row r="47">
          <cell r="C47">
            <v>0</v>
          </cell>
          <cell r="D47">
            <v>0</v>
          </cell>
        </row>
        <row r="48">
          <cell r="C48">
            <v>0</v>
          </cell>
          <cell r="D48">
            <v>0</v>
          </cell>
        </row>
        <row r="50">
          <cell r="C50">
            <v>0</v>
          </cell>
          <cell r="D50">
            <v>0</v>
          </cell>
        </row>
        <row r="51">
          <cell r="C51">
            <v>0</v>
          </cell>
          <cell r="D51">
            <v>0</v>
          </cell>
        </row>
        <row r="52">
          <cell r="C52">
            <v>3081</v>
          </cell>
          <cell r="D52">
            <v>5855</v>
          </cell>
        </row>
        <row r="54">
          <cell r="C54">
            <v>0</v>
          </cell>
          <cell r="D54">
            <v>0</v>
          </cell>
        </row>
        <row r="55">
          <cell r="C55">
            <v>0</v>
          </cell>
          <cell r="D55">
            <v>0</v>
          </cell>
        </row>
        <row r="56">
          <cell r="C56">
            <v>0</v>
          </cell>
          <cell r="D56">
            <v>0</v>
          </cell>
        </row>
        <row r="57">
          <cell r="C57">
            <v>0</v>
          </cell>
          <cell r="D57">
            <v>0</v>
          </cell>
        </row>
        <row r="58">
          <cell r="C58">
            <v>0</v>
          </cell>
          <cell r="D58">
            <v>0</v>
          </cell>
        </row>
        <row r="59">
          <cell r="C59">
            <v>-3022</v>
          </cell>
          <cell r="D59">
            <v>-966.6</v>
          </cell>
        </row>
        <row r="61">
          <cell r="C61">
            <v>0</v>
          </cell>
          <cell r="D61">
            <v>0</v>
          </cell>
        </row>
        <row r="62">
          <cell r="C62">
            <v>0</v>
          </cell>
          <cell r="D62">
            <v>0</v>
          </cell>
        </row>
        <row r="63">
          <cell r="C63">
            <v>0</v>
          </cell>
          <cell r="D63">
            <v>0</v>
          </cell>
        </row>
        <row r="64">
          <cell r="C64">
            <v>0</v>
          </cell>
          <cell r="D64">
            <v>0</v>
          </cell>
        </row>
        <row r="66">
          <cell r="C66" t="str">
            <v>-</v>
          </cell>
          <cell r="D66" t="str">
            <v>-</v>
          </cell>
        </row>
        <row r="67">
          <cell r="C67">
            <v>168</v>
          </cell>
          <cell r="D67">
            <v>160.80000000000001</v>
          </cell>
        </row>
        <row r="69">
          <cell r="C69">
            <v>0</v>
          </cell>
          <cell r="D69">
            <v>0</v>
          </cell>
        </row>
        <row r="70">
          <cell r="C70">
            <v>168</v>
          </cell>
          <cell r="D70">
            <v>-160.80000000000001</v>
          </cell>
        </row>
        <row r="72">
          <cell r="C72">
            <v>0</v>
          </cell>
          <cell r="D72">
            <v>-167</v>
          </cell>
        </row>
        <row r="73">
          <cell r="C73">
            <v>0</v>
          </cell>
          <cell r="D73">
            <v>0</v>
          </cell>
        </row>
        <row r="74">
          <cell r="C74">
            <v>0</v>
          </cell>
          <cell r="D74">
            <v>0</v>
          </cell>
        </row>
        <row r="75">
          <cell r="C75">
            <v>0</v>
          </cell>
          <cell r="D75">
            <v>0</v>
          </cell>
        </row>
        <row r="76">
          <cell r="C76">
            <v>-2537.0119999999979</v>
          </cell>
        </row>
        <row r="77">
          <cell r="C77">
            <v>0</v>
          </cell>
          <cell r="D77">
            <v>760.9999999999759</v>
          </cell>
        </row>
        <row r="78">
          <cell r="C78">
            <v>-2537.0119999999979</v>
          </cell>
          <cell r="D78">
            <v>0</v>
          </cell>
        </row>
        <row r="83">
          <cell r="D83">
            <v>927.99999999997578</v>
          </cell>
        </row>
        <row r="84">
          <cell r="C84">
            <v>-506</v>
          </cell>
          <cell r="D84">
            <v>-570.29999999999995</v>
          </cell>
        </row>
        <row r="85">
          <cell r="C85">
            <v>0</v>
          </cell>
          <cell r="D85">
            <v>0</v>
          </cell>
        </row>
        <row r="86">
          <cell r="C86">
            <v>0</v>
          </cell>
          <cell r="D86">
            <v>0</v>
          </cell>
        </row>
        <row r="87">
          <cell r="C87">
            <v>0</v>
          </cell>
          <cell r="D87">
            <v>0</v>
          </cell>
        </row>
        <row r="88">
          <cell r="C88">
            <v>0</v>
          </cell>
          <cell r="D88">
            <v>0</v>
          </cell>
        </row>
        <row r="91">
          <cell r="C91">
            <v>-34327</v>
          </cell>
          <cell r="D91">
            <v>-49370.100000000006</v>
          </cell>
        </row>
        <row r="92">
          <cell r="C92">
            <v>-4826.8999999999996</v>
          </cell>
          <cell r="D92">
            <v>-3971.5</v>
          </cell>
        </row>
        <row r="93">
          <cell r="C93">
            <v>-29500.078999999998</v>
          </cell>
          <cell r="D93">
            <v>-45398.600000000006</v>
          </cell>
        </row>
        <row r="94">
          <cell r="C94">
            <v>-16762.7</v>
          </cell>
          <cell r="D94">
            <v>-20886.2</v>
          </cell>
        </row>
        <row r="95">
          <cell r="C95">
            <v>-3476.8</v>
          </cell>
          <cell r="D95">
            <v>-4595.1000000000004</v>
          </cell>
        </row>
        <row r="96">
          <cell r="C96">
            <v>-506</v>
          </cell>
          <cell r="D96">
            <v>-570.29999999999995</v>
          </cell>
        </row>
        <row r="97">
          <cell r="C97">
            <v>-3722</v>
          </cell>
          <cell r="D97">
            <v>-5299</v>
          </cell>
        </row>
      </sheetData>
      <sheetData sheetId="2">
        <row r="9">
          <cell r="C9">
            <v>-22399</v>
          </cell>
        </row>
        <row r="11">
          <cell r="C11">
            <v>0</v>
          </cell>
        </row>
        <row r="23">
          <cell r="C23">
            <v>0</v>
          </cell>
        </row>
        <row r="24">
          <cell r="C24">
            <v>-2306.3000000000002</v>
          </cell>
        </row>
        <row r="25">
          <cell r="C25">
            <v>0</v>
          </cell>
        </row>
        <row r="26">
          <cell r="C26">
            <v>0</v>
          </cell>
        </row>
        <row r="27">
          <cell r="C27">
            <v>0</v>
          </cell>
        </row>
        <row r="28">
          <cell r="C28">
            <v>0</v>
          </cell>
        </row>
        <row r="29">
          <cell r="C29">
            <v>0</v>
          </cell>
        </row>
        <row r="30">
          <cell r="C30">
            <v>-1118.2</v>
          </cell>
        </row>
        <row r="31">
          <cell r="C31">
            <v>0</v>
          </cell>
        </row>
        <row r="33">
          <cell r="C33">
            <v>-1677.3</v>
          </cell>
        </row>
        <row r="34">
          <cell r="C34" t="str">
            <v>-</v>
          </cell>
        </row>
        <row r="35">
          <cell r="C35">
            <v>0</v>
          </cell>
        </row>
        <row r="36">
          <cell r="C36">
            <v>0</v>
          </cell>
        </row>
        <row r="38">
          <cell r="C38">
            <v>0</v>
          </cell>
        </row>
        <row r="39">
          <cell r="C39">
            <v>0</v>
          </cell>
        </row>
        <row r="40">
          <cell r="C40">
            <v>-3512.6</v>
          </cell>
        </row>
        <row r="41">
          <cell r="C41">
            <v>0</v>
          </cell>
        </row>
        <row r="43">
          <cell r="C43">
            <v>0</v>
          </cell>
        </row>
        <row r="44">
          <cell r="C44">
            <v>0</v>
          </cell>
        </row>
      </sheetData>
      <sheetData sheetId="3">
        <row r="8">
          <cell r="C8">
            <v>57930</v>
          </cell>
        </row>
        <row r="9">
          <cell r="C9">
            <v>0</v>
          </cell>
        </row>
        <row r="10">
          <cell r="C10">
            <v>0</v>
          </cell>
        </row>
        <row r="11">
          <cell r="C11">
            <v>6913</v>
          </cell>
        </row>
        <row r="12">
          <cell r="C12" t="str">
            <v>-</v>
          </cell>
        </row>
        <row r="13">
          <cell r="C13">
            <v>0</v>
          </cell>
        </row>
        <row r="14">
          <cell r="C14">
            <v>0</v>
          </cell>
        </row>
        <row r="15">
          <cell r="C15">
            <v>0</v>
          </cell>
        </row>
        <row r="16">
          <cell r="C16">
            <v>0</v>
          </cell>
        </row>
        <row r="17">
          <cell r="C17">
            <v>473</v>
          </cell>
        </row>
        <row r="19">
          <cell r="C19">
            <v>-39267</v>
          </cell>
        </row>
        <row r="20">
          <cell r="C20">
            <v>-13195</v>
          </cell>
        </row>
        <row r="21">
          <cell r="C21">
            <v>-3475</v>
          </cell>
        </row>
        <row r="23">
          <cell r="C23">
            <v>0</v>
          </cell>
        </row>
        <row r="24">
          <cell r="C24">
            <v>0</v>
          </cell>
        </row>
        <row r="25">
          <cell r="C25">
            <v>0</v>
          </cell>
        </row>
        <row r="27">
          <cell r="C27">
            <v>-16</v>
          </cell>
        </row>
        <row r="28">
          <cell r="C28">
            <v>-5354</v>
          </cell>
        </row>
        <row r="29">
          <cell r="C29">
            <v>0</v>
          </cell>
        </row>
        <row r="30">
          <cell r="C30">
            <v>0</v>
          </cell>
        </row>
        <row r="31">
          <cell r="C31">
            <v>-2795.5</v>
          </cell>
        </row>
        <row r="33">
          <cell r="C33">
            <v>0</v>
          </cell>
        </row>
        <row r="34">
          <cell r="C34">
            <v>0</v>
          </cell>
        </row>
        <row r="35">
          <cell r="C35">
            <v>-1034.5</v>
          </cell>
        </row>
        <row r="36">
          <cell r="C36">
            <v>0</v>
          </cell>
        </row>
        <row r="37">
          <cell r="C37">
            <v>-391</v>
          </cell>
        </row>
        <row r="78">
          <cell r="C78">
            <v>324</v>
          </cell>
        </row>
        <row r="79">
          <cell r="C79">
            <v>0</v>
          </cell>
        </row>
      </sheetData>
      <sheetData sheetId="4">
        <row r="7">
          <cell r="C7">
            <v>0</v>
          </cell>
        </row>
        <row r="8">
          <cell r="C8">
            <v>2487</v>
          </cell>
        </row>
        <row r="9">
          <cell r="C9">
            <v>1249</v>
          </cell>
        </row>
        <row r="10">
          <cell r="C10">
            <v>1205</v>
          </cell>
        </row>
        <row r="11">
          <cell r="C11">
            <v>1939</v>
          </cell>
        </row>
        <row r="12">
          <cell r="C12">
            <v>100</v>
          </cell>
        </row>
      </sheetData>
      <sheetData sheetId="5"/>
      <sheetData sheetId="6"/>
      <sheetData sheetId="7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Осн. фін. пок."/>
      <sheetName val="I. Фін результат"/>
      <sheetName val="ІІ. Розр. з бюджетом"/>
      <sheetName val="ІІІ. Рух грош. коштів"/>
      <sheetName val="IV. Кап. інвестиції"/>
      <sheetName val=" V. Коефіцієнти"/>
      <sheetName val="6.2. Інша інфо_2"/>
      <sheetName val="6.1. Інша інфо_1"/>
      <sheetName val="Лист1"/>
    </sheetNames>
    <sheetDataSet>
      <sheetData sheetId="0"/>
      <sheetData sheetId="1">
        <row r="7">
          <cell r="C7">
            <v>71867</v>
          </cell>
        </row>
        <row r="8">
          <cell r="C8">
            <v>-70323.099999999991</v>
          </cell>
        </row>
        <row r="9">
          <cell r="C9">
            <v>-2893.3</v>
          </cell>
        </row>
        <row r="10">
          <cell r="C10">
            <v>-39992.699999999997</v>
          </cell>
        </row>
        <row r="11">
          <cell r="C11">
            <v>-5102.1000000000004</v>
          </cell>
        </row>
        <row r="12">
          <cell r="C12">
            <v>-16231.6</v>
          </cell>
        </row>
        <row r="13">
          <cell r="C13">
            <v>-3340.5</v>
          </cell>
        </row>
        <row r="14">
          <cell r="C14">
            <v>-1245.3</v>
          </cell>
        </row>
        <row r="15">
          <cell r="C15">
            <v>-484.2</v>
          </cell>
        </row>
        <row r="16">
          <cell r="C16">
            <v>-1033.4000000000001</v>
          </cell>
        </row>
        <row r="19">
          <cell r="C19">
            <v>-176.7</v>
          </cell>
        </row>
        <row r="20">
          <cell r="C20" t="str">
            <v>-</v>
          </cell>
        </row>
        <row r="21">
          <cell r="C21">
            <v>0</v>
          </cell>
        </row>
        <row r="22">
          <cell r="C22">
            <v>0</v>
          </cell>
        </row>
        <row r="23">
          <cell r="C23">
            <v>0</v>
          </cell>
        </row>
        <row r="24">
          <cell r="C24">
            <v>-43.6</v>
          </cell>
        </row>
        <row r="25">
          <cell r="C25">
            <v>-10.5</v>
          </cell>
        </row>
        <row r="26">
          <cell r="C26">
            <v>-3085.3</v>
          </cell>
        </row>
        <row r="27">
          <cell r="C27">
            <v>-667.3</v>
          </cell>
        </row>
        <row r="28">
          <cell r="C28">
            <v>-41.4</v>
          </cell>
        </row>
        <row r="29">
          <cell r="C29">
            <v>0</v>
          </cell>
        </row>
        <row r="30">
          <cell r="C30">
            <v>-0.8</v>
          </cell>
        </row>
        <row r="31">
          <cell r="C31" t="str">
            <v>-</v>
          </cell>
        </row>
        <row r="32">
          <cell r="C32">
            <v>-171.4</v>
          </cell>
        </row>
        <row r="33">
          <cell r="C33">
            <v>-17.600000000000001</v>
          </cell>
        </row>
        <row r="34">
          <cell r="C34" t="str">
            <v>-</v>
          </cell>
        </row>
        <row r="35">
          <cell r="C35">
            <v>0</v>
          </cell>
        </row>
        <row r="36">
          <cell r="C36">
            <v>0</v>
          </cell>
        </row>
        <row r="37">
          <cell r="C37">
            <v>-3.3</v>
          </cell>
        </row>
        <row r="38">
          <cell r="C38">
            <v>-277</v>
          </cell>
        </row>
        <row r="39">
          <cell r="C39">
            <v>-131.5</v>
          </cell>
        </row>
        <row r="40">
          <cell r="C40">
            <v>-575.18000000000006</v>
          </cell>
        </row>
        <row r="41">
          <cell r="C41">
            <v>0</v>
          </cell>
        </row>
        <row r="42">
          <cell r="C42">
            <v>0</v>
          </cell>
        </row>
        <row r="43">
          <cell r="C43">
            <v>0</v>
          </cell>
        </row>
        <row r="44">
          <cell r="C44">
            <v>0</v>
          </cell>
        </row>
        <row r="45">
          <cell r="C45">
            <v>0</v>
          </cell>
        </row>
        <row r="46">
          <cell r="C46">
            <v>0</v>
          </cell>
        </row>
        <row r="47">
          <cell r="C47">
            <v>0</v>
          </cell>
        </row>
        <row r="48">
          <cell r="C48">
            <v>0</v>
          </cell>
        </row>
        <row r="50">
          <cell r="C50">
            <v>0</v>
          </cell>
        </row>
        <row r="51">
          <cell r="C51">
            <v>0</v>
          </cell>
        </row>
        <row r="52">
          <cell r="C52">
            <v>17749</v>
          </cell>
        </row>
        <row r="54">
          <cell r="C54">
            <v>0</v>
          </cell>
        </row>
        <row r="55">
          <cell r="C55">
            <v>0</v>
          </cell>
        </row>
        <row r="56">
          <cell r="C56">
            <v>0</v>
          </cell>
        </row>
        <row r="57">
          <cell r="C57">
            <v>0</v>
          </cell>
        </row>
        <row r="58">
          <cell r="C58">
            <v>0</v>
          </cell>
        </row>
        <row r="59">
          <cell r="C59">
            <v>-5044</v>
          </cell>
        </row>
        <row r="61">
          <cell r="C61">
            <v>0</v>
          </cell>
        </row>
        <row r="62">
          <cell r="C62">
            <v>0</v>
          </cell>
        </row>
        <row r="63">
          <cell r="C63">
            <v>0</v>
          </cell>
        </row>
        <row r="64">
          <cell r="C64">
            <v>0</v>
          </cell>
        </row>
        <row r="66">
          <cell r="C66" t="str">
            <v>-</v>
          </cell>
        </row>
        <row r="67">
          <cell r="C67">
            <v>298</v>
          </cell>
        </row>
        <row r="69">
          <cell r="C69">
            <v>0</v>
          </cell>
        </row>
        <row r="70">
          <cell r="C70">
            <v>-298</v>
          </cell>
        </row>
        <row r="72">
          <cell r="C72">
            <v>0</v>
          </cell>
        </row>
        <row r="73">
          <cell r="C73">
            <v>0</v>
          </cell>
        </row>
        <row r="74">
          <cell r="C74">
            <v>0</v>
          </cell>
        </row>
        <row r="75">
          <cell r="C75">
            <v>0</v>
          </cell>
        </row>
        <row r="77">
          <cell r="C77">
            <v>9178.7999999999993</v>
          </cell>
        </row>
        <row r="78">
          <cell r="C78">
            <v>0</v>
          </cell>
        </row>
        <row r="84">
          <cell r="C84">
            <v>-525.6</v>
          </cell>
        </row>
        <row r="85">
          <cell r="C85">
            <v>0</v>
          </cell>
        </row>
        <row r="86">
          <cell r="C86">
            <v>0</v>
          </cell>
        </row>
        <row r="87">
          <cell r="C87">
            <v>0</v>
          </cell>
        </row>
        <row r="88">
          <cell r="C88">
            <v>0</v>
          </cell>
        </row>
        <row r="91">
          <cell r="C91">
            <v>-49743.999999999993</v>
          </cell>
        </row>
        <row r="92">
          <cell r="C92">
            <v>-4649.2</v>
          </cell>
        </row>
        <row r="93">
          <cell r="C93">
            <v>-45094.799999999996</v>
          </cell>
        </row>
        <row r="94">
          <cell r="C94">
            <v>-19316.900000000001</v>
          </cell>
        </row>
        <row r="95">
          <cell r="C95">
            <v>-4007.8</v>
          </cell>
        </row>
        <row r="96">
          <cell r="C96">
            <v>-525.6</v>
          </cell>
        </row>
        <row r="97">
          <cell r="C97">
            <v>-6842</v>
          </cell>
        </row>
      </sheetData>
      <sheetData sheetId="2">
        <row r="8">
          <cell r="C8">
            <v>9178.7999999999993</v>
          </cell>
        </row>
        <row r="9">
          <cell r="C9">
            <v>-24936</v>
          </cell>
        </row>
        <row r="11">
          <cell r="C11">
            <v>0</v>
          </cell>
        </row>
        <row r="12">
          <cell r="C12">
            <v>0</v>
          </cell>
        </row>
        <row r="13">
          <cell r="C13">
            <v>0</v>
          </cell>
        </row>
        <row r="14">
          <cell r="C14">
            <v>0</v>
          </cell>
        </row>
        <row r="15">
          <cell r="C15">
            <v>0</v>
          </cell>
        </row>
        <row r="16">
          <cell r="C16">
            <v>0</v>
          </cell>
        </row>
        <row r="17">
          <cell r="C17">
            <v>0</v>
          </cell>
        </row>
        <row r="18">
          <cell r="C18">
            <v>0</v>
          </cell>
        </row>
        <row r="19">
          <cell r="C19">
            <v>0</v>
          </cell>
        </row>
        <row r="23">
          <cell r="C23">
            <v>-6.6</v>
          </cell>
        </row>
        <row r="24">
          <cell r="C24">
            <v>-6234</v>
          </cell>
        </row>
        <row r="25">
          <cell r="C25">
            <v>0</v>
          </cell>
        </row>
        <row r="26">
          <cell r="C26">
            <v>0</v>
          </cell>
        </row>
        <row r="27">
          <cell r="C27">
            <v>0</v>
          </cell>
        </row>
        <row r="28">
          <cell r="C28">
            <v>0</v>
          </cell>
        </row>
        <row r="29">
          <cell r="C29">
            <v>0</v>
          </cell>
        </row>
        <row r="30">
          <cell r="C30">
            <v>-1474.1</v>
          </cell>
        </row>
        <row r="31">
          <cell r="C31">
            <v>0</v>
          </cell>
        </row>
        <row r="33">
          <cell r="C33">
            <v>-1677.3</v>
          </cell>
        </row>
        <row r="34">
          <cell r="C34" t="str">
            <v>-</v>
          </cell>
        </row>
        <row r="35">
          <cell r="C35">
            <v>0</v>
          </cell>
        </row>
        <row r="38">
          <cell r="C38">
            <v>0</v>
          </cell>
        </row>
        <row r="39">
          <cell r="C39">
            <v>0</v>
          </cell>
        </row>
        <row r="40">
          <cell r="C40">
            <v>-4010.9</v>
          </cell>
        </row>
        <row r="41">
          <cell r="C41">
            <v>-461</v>
          </cell>
        </row>
        <row r="43">
          <cell r="C43">
            <v>0</v>
          </cell>
        </row>
        <row r="44">
          <cell r="C44">
            <v>0</v>
          </cell>
        </row>
      </sheetData>
      <sheetData sheetId="3">
        <row r="8">
          <cell r="C8">
            <v>78777</v>
          </cell>
        </row>
        <row r="9">
          <cell r="C9">
            <v>0</v>
          </cell>
        </row>
        <row r="10">
          <cell r="C10">
            <v>0</v>
          </cell>
        </row>
        <row r="11">
          <cell r="C11">
            <v>18049</v>
          </cell>
        </row>
        <row r="12">
          <cell r="C12" t="str">
            <v>-</v>
          </cell>
        </row>
        <row r="14">
          <cell r="C14">
            <v>0</v>
          </cell>
        </row>
        <row r="15">
          <cell r="C15">
            <v>0</v>
          </cell>
        </row>
        <row r="16">
          <cell r="C16">
            <v>0</v>
          </cell>
        </row>
        <row r="17">
          <cell r="C17">
            <v>360</v>
          </cell>
        </row>
        <row r="19">
          <cell r="C19">
            <v>-63791</v>
          </cell>
        </row>
        <row r="20">
          <cell r="C20">
            <v>-15284</v>
          </cell>
        </row>
        <row r="21">
          <cell r="C21">
            <v>-4011</v>
          </cell>
        </row>
        <row r="23">
          <cell r="C23">
            <v>0</v>
          </cell>
        </row>
        <row r="24">
          <cell r="C24">
            <v>0</v>
          </cell>
        </row>
        <row r="25">
          <cell r="C25">
            <v>0</v>
          </cell>
        </row>
        <row r="27">
          <cell r="C27">
            <v>-7</v>
          </cell>
        </row>
        <row r="28">
          <cell r="C28">
            <v>-8091</v>
          </cell>
        </row>
        <row r="29">
          <cell r="C29">
            <v>0</v>
          </cell>
        </row>
        <row r="30">
          <cell r="C30">
            <v>0</v>
          </cell>
        </row>
        <row r="31">
          <cell r="C31">
            <v>-3151.4</v>
          </cell>
        </row>
        <row r="33">
          <cell r="C33">
            <v>0</v>
          </cell>
        </row>
        <row r="34">
          <cell r="C34">
            <v>0</v>
          </cell>
        </row>
        <row r="35">
          <cell r="C35">
            <v>-425</v>
          </cell>
        </row>
        <row r="36">
          <cell r="C36">
            <v>0</v>
          </cell>
        </row>
        <row r="37">
          <cell r="C37">
            <v>-2502.6</v>
          </cell>
        </row>
        <row r="78">
          <cell r="C78">
            <v>112</v>
          </cell>
        </row>
        <row r="79">
          <cell r="C79">
            <v>0</v>
          </cell>
        </row>
      </sheetData>
      <sheetData sheetId="4">
        <row r="7">
          <cell r="C7">
            <v>0</v>
          </cell>
        </row>
        <row r="8">
          <cell r="C8" t="str">
            <v>-</v>
          </cell>
        </row>
        <row r="9">
          <cell r="C9">
            <v>263</v>
          </cell>
        </row>
        <row r="10">
          <cell r="C10" t="str">
            <v>-</v>
          </cell>
        </row>
        <row r="11">
          <cell r="C11">
            <v>3803</v>
          </cell>
        </row>
        <row r="12">
          <cell r="C12">
            <v>2348</v>
          </cell>
        </row>
      </sheetData>
      <sheetData sheetId="5"/>
      <sheetData sheetId="6"/>
      <sheetData sheetId="7"/>
      <sheetData sheetId="8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Осн. фін. пок."/>
      <sheetName val="I. Фін результат"/>
      <sheetName val="ІІ. Розр. з бюджетом"/>
      <sheetName val="ІІІ. Рух грош. коштів"/>
      <sheetName val="IV. Кап. інвестиції"/>
      <sheetName val=" V. Коефіцієнти"/>
      <sheetName val="6.2. Інша інфо_2"/>
      <sheetName val="6.1. Інша інфо_1"/>
      <sheetName val="Лист1"/>
    </sheetNames>
    <sheetDataSet>
      <sheetData sheetId="0"/>
      <sheetData sheetId="1"/>
      <sheetData sheetId="2">
        <row r="8">
          <cell r="D8">
            <v>760.9999999999759</v>
          </cell>
        </row>
        <row r="9">
          <cell r="D9">
            <v>-21638</v>
          </cell>
        </row>
        <row r="10">
          <cell r="D10">
            <v>-7.6</v>
          </cell>
        </row>
        <row r="11">
          <cell r="D11">
            <v>0</v>
          </cell>
        </row>
        <row r="12">
          <cell r="D12">
            <v>-7.6</v>
          </cell>
        </row>
        <row r="13">
          <cell r="D13">
            <v>0</v>
          </cell>
        </row>
        <row r="14">
          <cell r="D14">
            <v>0</v>
          </cell>
        </row>
        <row r="15">
          <cell r="D15">
            <v>0</v>
          </cell>
        </row>
        <row r="16">
          <cell r="D16">
            <v>0</v>
          </cell>
        </row>
        <row r="17">
          <cell r="D17">
            <v>0</v>
          </cell>
        </row>
        <row r="18">
          <cell r="D18">
            <v>0</v>
          </cell>
        </row>
        <row r="19">
          <cell r="D19">
            <v>0</v>
          </cell>
        </row>
        <row r="23">
          <cell r="D23">
            <v>-167</v>
          </cell>
        </row>
        <row r="24">
          <cell r="D24">
            <v>-4151.3999999999996</v>
          </cell>
        </row>
        <row r="25">
          <cell r="D25">
            <v>0</v>
          </cell>
        </row>
        <row r="26">
          <cell r="D26">
            <v>0</v>
          </cell>
        </row>
        <row r="27">
          <cell r="D27">
            <v>-7.6</v>
          </cell>
        </row>
        <row r="28">
          <cell r="D28">
            <v>0</v>
          </cell>
        </row>
        <row r="29">
          <cell r="D29">
            <v>0</v>
          </cell>
        </row>
        <row r="30">
          <cell r="D30">
            <v>-1503.8</v>
          </cell>
        </row>
        <row r="31">
          <cell r="D31">
            <v>0</v>
          </cell>
        </row>
        <row r="33">
          <cell r="D33">
            <v>-2255.6999999999998</v>
          </cell>
        </row>
        <row r="34">
          <cell r="D34" t="str">
            <v>-</v>
          </cell>
        </row>
        <row r="35">
          <cell r="D35">
            <v>0</v>
          </cell>
        </row>
        <row r="36">
          <cell r="D36">
            <v>0</v>
          </cell>
        </row>
        <row r="38">
          <cell r="D38">
            <v>0</v>
          </cell>
        </row>
        <row r="39">
          <cell r="D39">
            <v>0</v>
          </cell>
        </row>
        <row r="40">
          <cell r="D40">
            <v>-4595.1000000000004</v>
          </cell>
        </row>
        <row r="41">
          <cell r="D41">
            <v>0</v>
          </cell>
        </row>
      </sheetData>
      <sheetData sheetId="3">
        <row r="8">
          <cell r="D8">
            <v>75448.399999999994</v>
          </cell>
        </row>
        <row r="9">
          <cell r="D9" t="str">
            <v>-</v>
          </cell>
        </row>
        <row r="10">
          <cell r="D10" t="str">
            <v>-</v>
          </cell>
        </row>
        <row r="11">
          <cell r="D11">
            <v>9003.5</v>
          </cell>
        </row>
        <row r="12">
          <cell r="D12" t="str">
            <v>-</v>
          </cell>
        </row>
        <row r="14">
          <cell r="D14">
            <v>0</v>
          </cell>
        </row>
        <row r="15">
          <cell r="D15">
            <v>0</v>
          </cell>
        </row>
        <row r="16">
          <cell r="D16">
            <v>0</v>
          </cell>
        </row>
        <row r="17">
          <cell r="D17">
            <v>389.3</v>
          </cell>
        </row>
        <row r="19">
          <cell r="D19">
            <v>-49370.1</v>
          </cell>
        </row>
        <row r="20">
          <cell r="D20">
            <v>-20886.2</v>
          </cell>
        </row>
        <row r="21">
          <cell r="D21">
            <v>-4595.1000000000004</v>
          </cell>
        </row>
        <row r="23">
          <cell r="D23">
            <v>0</v>
          </cell>
        </row>
        <row r="24">
          <cell r="D24">
            <v>0</v>
          </cell>
        </row>
        <row r="25">
          <cell r="D25">
            <v>0</v>
          </cell>
        </row>
        <row r="27">
          <cell r="D27">
            <v>-167</v>
          </cell>
        </row>
        <row r="28">
          <cell r="D28">
            <v>-4151.3999999999996</v>
          </cell>
        </row>
        <row r="29">
          <cell r="D29">
            <v>0</v>
          </cell>
        </row>
        <row r="30">
          <cell r="D30">
            <v>0</v>
          </cell>
        </row>
        <row r="31">
          <cell r="D31">
            <v>-3759.5</v>
          </cell>
        </row>
        <row r="33">
          <cell r="D33">
            <v>-7.6</v>
          </cell>
        </row>
        <row r="35">
          <cell r="D35">
            <v>-1598.5</v>
          </cell>
        </row>
        <row r="36">
          <cell r="D36" t="str">
            <v>(  -  )</v>
          </cell>
        </row>
        <row r="37">
          <cell r="D37">
            <v>-371</v>
          </cell>
        </row>
        <row r="41">
          <cell r="D41">
            <v>0</v>
          </cell>
        </row>
        <row r="42">
          <cell r="D42">
            <v>0</v>
          </cell>
        </row>
        <row r="43">
          <cell r="D43">
            <v>0</v>
          </cell>
        </row>
        <row r="44">
          <cell r="D44">
            <v>0</v>
          </cell>
        </row>
        <row r="45">
          <cell r="D45">
            <v>0</v>
          </cell>
        </row>
        <row r="46">
          <cell r="D46">
            <v>0</v>
          </cell>
        </row>
        <row r="47">
          <cell r="D47">
            <v>0</v>
          </cell>
        </row>
        <row r="49">
          <cell r="D49">
            <v>0</v>
          </cell>
        </row>
        <row r="50">
          <cell r="D50">
            <v>0</v>
          </cell>
        </row>
        <row r="51">
          <cell r="D51">
            <v>0</v>
          </cell>
        </row>
        <row r="52">
          <cell r="D52">
            <v>0</v>
          </cell>
        </row>
        <row r="53">
          <cell r="D53">
            <v>0</v>
          </cell>
        </row>
        <row r="54">
          <cell r="D54">
            <v>0</v>
          </cell>
        </row>
        <row r="55">
          <cell r="D55">
            <v>0</v>
          </cell>
        </row>
        <row r="56">
          <cell r="D56">
            <v>0</v>
          </cell>
        </row>
        <row r="78">
          <cell r="D78">
            <v>112</v>
          </cell>
        </row>
      </sheetData>
      <sheetData sheetId="4">
        <row r="8">
          <cell r="D8">
            <v>68</v>
          </cell>
        </row>
        <row r="9">
          <cell r="D9">
            <v>85</v>
          </cell>
        </row>
        <row r="10">
          <cell r="D10">
            <v>0</v>
          </cell>
        </row>
        <row r="11">
          <cell r="D11">
            <v>908</v>
          </cell>
        </row>
        <row r="12">
          <cell r="D12">
            <v>1833.6</v>
          </cell>
        </row>
      </sheetData>
      <sheetData sheetId="5" refreshError="1"/>
      <sheetData sheetId="6" refreshError="1"/>
      <sheetData sheetId="7" refreshError="1"/>
      <sheetData sheetId="8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3"/>
    <pageSetUpPr fitToPage="1"/>
  </sheetPr>
  <dimension ref="A1:K446"/>
  <sheetViews>
    <sheetView tabSelected="1" view="pageBreakPreview" topLeftCell="A100" zoomScale="50" zoomScaleNormal="50" zoomScaleSheetLayoutView="50" zoomScalePageLayoutView="60" workbookViewId="0">
      <selection activeCell="B131" sqref="B131"/>
    </sheetView>
  </sheetViews>
  <sheetFormatPr defaultRowHeight="18.75"/>
  <cols>
    <col min="1" max="1" width="86.140625" style="3" customWidth="1"/>
    <col min="2" max="2" width="17.140625" style="15" customWidth="1"/>
    <col min="3" max="3" width="21" style="199" customWidth="1"/>
    <col min="4" max="4" width="24.28515625" style="199" customWidth="1"/>
    <col min="5" max="5" width="21" style="199" customWidth="1"/>
    <col min="6" max="6" width="17.85546875" style="199" customWidth="1"/>
    <col min="7" max="7" width="21" style="3" customWidth="1"/>
    <col min="8" max="8" width="15.5703125" style="3" customWidth="1"/>
    <col min="9" max="9" width="10.5703125" style="3" customWidth="1"/>
    <col min="10" max="10" width="12.140625" style="3" bestFit="1" customWidth="1"/>
    <col min="11" max="11" width="11.85546875" style="3" bestFit="1" customWidth="1"/>
    <col min="12" max="16384" width="9.140625" style="3"/>
  </cols>
  <sheetData>
    <row r="1" spans="1:10" ht="18.75" customHeight="1">
      <c r="A1" s="15"/>
      <c r="C1" s="193"/>
      <c r="D1" s="193"/>
      <c r="E1" s="193"/>
      <c r="F1" s="193"/>
      <c r="G1" s="49"/>
      <c r="H1" s="49"/>
      <c r="I1" s="49"/>
      <c r="J1" s="49"/>
    </row>
    <row r="2" spans="1:10" ht="18.75" customHeight="1">
      <c r="A2" s="101"/>
      <c r="B2" s="101"/>
      <c r="C2" s="117"/>
      <c r="D2" s="117"/>
      <c r="E2" s="117"/>
      <c r="F2" s="117"/>
      <c r="G2" s="103"/>
      <c r="H2" s="103"/>
      <c r="I2" s="103"/>
      <c r="J2" s="103"/>
    </row>
    <row r="3" spans="1:10" ht="20.25">
      <c r="A3" s="104"/>
      <c r="B3" s="105"/>
      <c r="C3" s="205"/>
      <c r="D3" s="194"/>
      <c r="E3" s="202"/>
      <c r="F3" s="202"/>
      <c r="G3" s="104"/>
      <c r="H3" s="104"/>
      <c r="I3" s="104"/>
      <c r="J3" s="104"/>
    </row>
    <row r="4" spans="1:10" ht="20.100000000000001" customHeight="1">
      <c r="A4" s="106"/>
      <c r="B4" s="209"/>
      <c r="C4" s="209"/>
      <c r="D4" s="107"/>
      <c r="E4" s="108" t="s">
        <v>90</v>
      </c>
      <c r="F4" s="109" t="s">
        <v>274</v>
      </c>
      <c r="G4" s="104"/>
      <c r="H4" s="104"/>
      <c r="I4" s="104"/>
      <c r="J4" s="104"/>
    </row>
    <row r="5" spans="1:10" ht="20.100000000000001" customHeight="1">
      <c r="A5" s="110" t="s">
        <v>14</v>
      </c>
      <c r="B5" s="209"/>
      <c r="C5" s="209"/>
      <c r="D5" s="111"/>
      <c r="E5" s="112" t="s">
        <v>87</v>
      </c>
      <c r="F5" s="109"/>
      <c r="G5" s="104"/>
      <c r="H5" s="104"/>
      <c r="I5" s="104"/>
      <c r="J5" s="104"/>
    </row>
    <row r="6" spans="1:10" ht="20.100000000000001" customHeight="1">
      <c r="A6" s="106" t="s">
        <v>15</v>
      </c>
      <c r="B6" s="209"/>
      <c r="C6" s="209"/>
      <c r="D6" s="107"/>
      <c r="E6" s="112" t="s">
        <v>86</v>
      </c>
      <c r="F6" s="109"/>
      <c r="G6" s="104"/>
      <c r="H6" s="104"/>
      <c r="I6" s="104"/>
      <c r="J6" s="104"/>
    </row>
    <row r="7" spans="1:10" ht="20.100000000000001" customHeight="1">
      <c r="A7" s="106" t="s">
        <v>20</v>
      </c>
      <c r="B7" s="209"/>
      <c r="C7" s="209"/>
      <c r="D7" s="107"/>
      <c r="E7" s="112" t="s">
        <v>85</v>
      </c>
      <c r="F7" s="109"/>
      <c r="G7" s="104"/>
      <c r="H7" s="104"/>
      <c r="I7" s="104"/>
      <c r="J7" s="104"/>
    </row>
    <row r="8" spans="1:10" ht="20.100000000000001" customHeight="1">
      <c r="A8" s="113" t="s">
        <v>333</v>
      </c>
      <c r="B8" s="209"/>
      <c r="C8" s="209"/>
      <c r="D8" s="111"/>
      <c r="E8" s="112" t="s">
        <v>9</v>
      </c>
      <c r="F8" s="109"/>
      <c r="G8" s="104"/>
      <c r="H8" s="104"/>
      <c r="I8" s="104"/>
      <c r="J8" s="104"/>
    </row>
    <row r="9" spans="1:10" ht="20.100000000000001" customHeight="1">
      <c r="A9" s="110" t="s">
        <v>17</v>
      </c>
      <c r="B9" s="209"/>
      <c r="C9" s="209"/>
      <c r="D9" s="111"/>
      <c r="E9" s="112" t="s">
        <v>8</v>
      </c>
      <c r="F9" s="109"/>
      <c r="G9" s="104"/>
      <c r="H9" s="104"/>
      <c r="I9" s="104"/>
      <c r="J9" s="104"/>
    </row>
    <row r="10" spans="1:10" ht="20.100000000000001" customHeight="1">
      <c r="A10" s="110" t="s">
        <v>16</v>
      </c>
      <c r="B10" s="209"/>
      <c r="C10" s="209"/>
      <c r="D10" s="111"/>
      <c r="E10" s="112" t="s">
        <v>10</v>
      </c>
      <c r="F10" s="109"/>
      <c r="G10" s="104"/>
      <c r="H10" s="104"/>
      <c r="I10" s="104"/>
      <c r="J10" s="104"/>
    </row>
    <row r="11" spans="1:10" ht="20.100000000000001" customHeight="1">
      <c r="A11" s="110" t="s">
        <v>233</v>
      </c>
      <c r="B11" s="209"/>
      <c r="C11" s="209"/>
      <c r="D11" s="209" t="s">
        <v>105</v>
      </c>
      <c r="E11" s="210"/>
      <c r="F11" s="114"/>
      <c r="G11" s="104"/>
      <c r="H11" s="104"/>
      <c r="I11" s="104"/>
      <c r="J11" s="104"/>
    </row>
    <row r="12" spans="1:10" ht="20.100000000000001" customHeight="1">
      <c r="A12" s="110" t="s">
        <v>21</v>
      </c>
      <c r="B12" s="209"/>
      <c r="C12" s="209"/>
      <c r="D12" s="209" t="s">
        <v>106</v>
      </c>
      <c r="E12" s="211"/>
      <c r="F12" s="114"/>
      <c r="G12" s="104"/>
      <c r="H12" s="104"/>
      <c r="I12" s="104"/>
      <c r="J12" s="104"/>
    </row>
    <row r="13" spans="1:10" ht="20.100000000000001" customHeight="1">
      <c r="A13" s="110" t="s">
        <v>72</v>
      </c>
      <c r="B13" s="209">
        <v>490</v>
      </c>
      <c r="C13" s="209"/>
      <c r="D13" s="115"/>
      <c r="E13" s="115"/>
      <c r="F13" s="115"/>
      <c r="G13" s="104"/>
      <c r="H13" s="104"/>
      <c r="I13" s="104"/>
      <c r="J13" s="104"/>
    </row>
    <row r="14" spans="1:10" ht="20.100000000000001" customHeight="1">
      <c r="A14" s="106" t="s">
        <v>11</v>
      </c>
      <c r="B14" s="209" t="s">
        <v>341</v>
      </c>
      <c r="C14" s="209"/>
      <c r="D14" s="116"/>
      <c r="E14" s="116"/>
      <c r="F14" s="116"/>
      <c r="G14" s="104"/>
      <c r="H14" s="104"/>
      <c r="I14" s="104"/>
      <c r="J14" s="104"/>
    </row>
    <row r="15" spans="1:10" ht="20.100000000000001" customHeight="1">
      <c r="A15" s="110" t="s">
        <v>12</v>
      </c>
      <c r="B15" s="209" t="s">
        <v>340</v>
      </c>
      <c r="C15" s="209"/>
      <c r="D15" s="115"/>
      <c r="E15" s="115"/>
      <c r="F15" s="115"/>
      <c r="G15" s="104"/>
      <c r="H15" s="104"/>
      <c r="I15" s="104"/>
      <c r="J15" s="104"/>
    </row>
    <row r="16" spans="1:10" ht="20.100000000000001" customHeight="1">
      <c r="A16" s="106" t="s">
        <v>13</v>
      </c>
      <c r="B16" s="209" t="s">
        <v>339</v>
      </c>
      <c r="C16" s="209"/>
      <c r="D16" s="116"/>
      <c r="E16" s="116"/>
      <c r="F16" s="116"/>
      <c r="G16" s="104"/>
      <c r="H16" s="104"/>
      <c r="I16" s="104"/>
      <c r="J16" s="104"/>
    </row>
    <row r="17" spans="1:10" ht="19.5" customHeight="1">
      <c r="A17" s="117"/>
      <c r="B17" s="118"/>
      <c r="C17" s="118"/>
      <c r="D17" s="118"/>
      <c r="E17" s="118"/>
      <c r="F17" s="118"/>
      <c r="G17" s="104"/>
      <c r="H17" s="104"/>
      <c r="I17" s="104"/>
      <c r="J17" s="104"/>
    </row>
    <row r="18" spans="1:10" ht="19.5" customHeight="1">
      <c r="A18" s="212" t="s">
        <v>286</v>
      </c>
      <c r="B18" s="212"/>
      <c r="C18" s="212"/>
      <c r="D18" s="212"/>
      <c r="E18" s="212"/>
      <c r="F18" s="212"/>
      <c r="G18" s="104"/>
      <c r="H18" s="104"/>
      <c r="I18" s="104"/>
      <c r="J18" s="104"/>
    </row>
    <row r="19" spans="1:10" ht="20.25">
      <c r="A19" s="212" t="s">
        <v>287</v>
      </c>
      <c r="B19" s="212"/>
      <c r="C19" s="212"/>
      <c r="D19" s="212"/>
      <c r="E19" s="212"/>
      <c r="F19" s="212"/>
      <c r="G19" s="104"/>
      <c r="H19" s="104"/>
      <c r="I19" s="104"/>
      <c r="J19" s="104"/>
    </row>
    <row r="20" spans="1:10" ht="20.25">
      <c r="A20" s="212" t="s">
        <v>345</v>
      </c>
      <c r="B20" s="212"/>
      <c r="C20" s="212"/>
      <c r="D20" s="212"/>
      <c r="E20" s="212"/>
      <c r="F20" s="212"/>
      <c r="G20" s="104"/>
      <c r="H20" s="104"/>
      <c r="I20" s="104"/>
      <c r="J20" s="104"/>
    </row>
    <row r="21" spans="1:10" ht="20.25">
      <c r="A21" s="213" t="s">
        <v>292</v>
      </c>
      <c r="B21" s="213"/>
      <c r="C21" s="213"/>
      <c r="D21" s="213"/>
      <c r="E21" s="213"/>
      <c r="F21" s="213"/>
      <c r="G21" s="104"/>
      <c r="H21" s="104"/>
      <c r="I21" s="104"/>
      <c r="J21" s="104"/>
    </row>
    <row r="22" spans="1:10" ht="9" customHeight="1">
      <c r="A22" s="201"/>
      <c r="B22" s="201"/>
      <c r="C22" s="204"/>
      <c r="D22" s="201"/>
      <c r="E22" s="201"/>
      <c r="F22" s="201"/>
      <c r="G22" s="104"/>
      <c r="H22" s="104"/>
      <c r="I22" s="104"/>
      <c r="J22" s="104"/>
    </row>
    <row r="23" spans="1:10" ht="20.25">
      <c r="A23" s="212" t="s">
        <v>108</v>
      </c>
      <c r="B23" s="212"/>
      <c r="C23" s="212"/>
      <c r="D23" s="212"/>
      <c r="E23" s="212"/>
      <c r="F23" s="212"/>
      <c r="G23" s="104"/>
      <c r="H23" s="104"/>
      <c r="I23" s="104"/>
      <c r="J23" s="104"/>
    </row>
    <row r="24" spans="1:10" ht="12" customHeight="1">
      <c r="A24" s="118"/>
      <c r="B24" s="119"/>
      <c r="C24" s="119"/>
      <c r="D24" s="119"/>
      <c r="E24" s="119"/>
      <c r="F24" s="119"/>
      <c r="G24" s="104"/>
      <c r="H24" s="104"/>
      <c r="I24" s="104"/>
      <c r="J24" s="104"/>
    </row>
    <row r="25" spans="1:10" ht="43.5" customHeight="1">
      <c r="A25" s="214" t="s">
        <v>138</v>
      </c>
      <c r="B25" s="216" t="s">
        <v>18</v>
      </c>
      <c r="C25" s="218" t="s">
        <v>332</v>
      </c>
      <c r="D25" s="219"/>
      <c r="E25" s="219"/>
      <c r="F25" s="220"/>
      <c r="G25" s="104"/>
      <c r="H25" s="104"/>
      <c r="I25" s="104"/>
      <c r="J25" s="104"/>
    </row>
    <row r="26" spans="1:10" ht="83.25" customHeight="1">
      <c r="A26" s="215"/>
      <c r="B26" s="217"/>
      <c r="C26" s="206" t="s">
        <v>328</v>
      </c>
      <c r="D26" s="200" t="s">
        <v>329</v>
      </c>
      <c r="E26" s="200" t="s">
        <v>297</v>
      </c>
      <c r="F26" s="200" t="s">
        <v>134</v>
      </c>
      <c r="G26" s="104"/>
      <c r="H26" s="104"/>
      <c r="I26" s="104"/>
      <c r="J26" s="104"/>
    </row>
    <row r="27" spans="1:10" ht="21" thickBot="1">
      <c r="A27" s="109">
        <v>1</v>
      </c>
      <c r="B27" s="120">
        <v>2</v>
      </c>
      <c r="C27" s="109">
        <v>3</v>
      </c>
      <c r="D27" s="120">
        <v>4</v>
      </c>
      <c r="E27" s="109">
        <v>5</v>
      </c>
      <c r="F27" s="120">
        <v>6</v>
      </c>
      <c r="G27" s="104"/>
      <c r="H27" s="104"/>
      <c r="I27" s="104"/>
      <c r="J27" s="104"/>
    </row>
    <row r="28" spans="1:10" s="5" customFormat="1" ht="21" thickBot="1">
      <c r="A28" s="221" t="s">
        <v>69</v>
      </c>
      <c r="B28" s="222"/>
      <c r="C28" s="222"/>
      <c r="D28" s="222"/>
      <c r="E28" s="222"/>
      <c r="F28" s="223"/>
      <c r="G28" s="121"/>
      <c r="H28" s="121"/>
      <c r="I28" s="121"/>
      <c r="J28" s="121"/>
    </row>
    <row r="29" spans="1:10" s="5" customFormat="1" ht="43.5" customHeight="1">
      <c r="A29" s="122" t="s">
        <v>298</v>
      </c>
      <c r="B29" s="123">
        <v>1000</v>
      </c>
      <c r="C29" s="124">
        <f>SUM(C30:C32)</f>
        <v>172000</v>
      </c>
      <c r="D29" s="124">
        <f>SUM(D30:D32)</f>
        <v>154234.20000000001</v>
      </c>
      <c r="E29" s="124">
        <f>D29-C29</f>
        <v>-17765.799999999988</v>
      </c>
      <c r="F29" s="125">
        <f>D29/C29*100</f>
        <v>89.671046511627921</v>
      </c>
      <c r="G29" s="121"/>
      <c r="H29" s="121"/>
      <c r="I29" s="121"/>
      <c r="J29" s="121"/>
    </row>
    <row r="30" spans="1:10" s="5" customFormat="1" ht="20.100000000000001" customHeight="1">
      <c r="A30" s="224" t="s">
        <v>335</v>
      </c>
      <c r="B30" s="225"/>
      <c r="C30" s="126">
        <v>168000</v>
      </c>
      <c r="D30" s="126">
        <v>149310.70000000001</v>
      </c>
      <c r="E30" s="124">
        <f t="shared" ref="E30:E45" si="0">D30-C30</f>
        <v>-18689.299999999988</v>
      </c>
      <c r="F30" s="125">
        <f t="shared" ref="F30:F45" si="1">D30/C30*100</f>
        <v>88.875416666666666</v>
      </c>
      <c r="G30" s="121"/>
      <c r="H30" s="121"/>
      <c r="I30" s="121"/>
      <c r="J30" s="121"/>
    </row>
    <row r="31" spans="1:10" s="5" customFormat="1" ht="20.100000000000001" customHeight="1">
      <c r="A31" s="224" t="s">
        <v>336</v>
      </c>
      <c r="B31" s="225"/>
      <c r="C31" s="127">
        <v>4000</v>
      </c>
      <c r="D31" s="126">
        <v>4923.5</v>
      </c>
      <c r="E31" s="124">
        <f t="shared" si="0"/>
        <v>923.5</v>
      </c>
      <c r="F31" s="125">
        <f t="shared" si="1"/>
        <v>123.08749999999999</v>
      </c>
      <c r="G31" s="121"/>
      <c r="H31" s="121"/>
      <c r="I31" s="121"/>
      <c r="J31" s="121"/>
    </row>
    <row r="32" spans="1:10" s="5" customFormat="1" ht="20.100000000000001" customHeight="1">
      <c r="A32" s="224" t="s">
        <v>344</v>
      </c>
      <c r="B32" s="225"/>
      <c r="C32" s="126"/>
      <c r="D32" s="126"/>
      <c r="E32" s="124">
        <f t="shared" si="0"/>
        <v>0</v>
      </c>
      <c r="F32" s="125">
        <v>0</v>
      </c>
      <c r="G32" s="121"/>
      <c r="H32" s="121"/>
      <c r="I32" s="121"/>
      <c r="J32" s="121"/>
    </row>
    <row r="33" spans="1:10" s="5" customFormat="1" ht="20.100000000000001" customHeight="1">
      <c r="A33" s="128" t="s">
        <v>299</v>
      </c>
      <c r="B33" s="123">
        <v>1001</v>
      </c>
      <c r="C33" s="126">
        <v>25000</v>
      </c>
      <c r="D33" s="126">
        <v>24914.3</v>
      </c>
      <c r="E33" s="124">
        <f t="shared" si="0"/>
        <v>-85.700000000000728</v>
      </c>
      <c r="F33" s="125">
        <f t="shared" si="1"/>
        <v>99.657200000000003</v>
      </c>
      <c r="G33" s="121"/>
      <c r="H33" s="121"/>
      <c r="I33" s="121"/>
      <c r="J33" s="121"/>
    </row>
    <row r="34" spans="1:10" s="5" customFormat="1" ht="20.100000000000001" customHeight="1">
      <c r="A34" s="129" t="s">
        <v>300</v>
      </c>
      <c r="B34" s="123">
        <v>1002</v>
      </c>
      <c r="C34" s="130">
        <v>8000</v>
      </c>
      <c r="D34" s="130">
        <v>6321.2</v>
      </c>
      <c r="E34" s="124">
        <f t="shared" si="0"/>
        <v>-1678.8000000000002</v>
      </c>
      <c r="F34" s="125">
        <f t="shared" si="1"/>
        <v>79.015000000000001</v>
      </c>
      <c r="G34" s="192"/>
      <c r="H34" s="121"/>
      <c r="I34" s="121"/>
      <c r="J34" s="121"/>
    </row>
    <row r="35" spans="1:10" s="5" customFormat="1" ht="20.100000000000001" customHeight="1">
      <c r="A35" s="131" t="s">
        <v>301</v>
      </c>
      <c r="B35" s="123">
        <v>1003</v>
      </c>
      <c r="C35" s="126">
        <f>(C29+C33+C34)</f>
        <v>205000</v>
      </c>
      <c r="D35" s="126">
        <f>(D29+D33+D34)</f>
        <v>185469.7</v>
      </c>
      <c r="E35" s="124">
        <f t="shared" si="0"/>
        <v>-19530.299999999988</v>
      </c>
      <c r="F35" s="125">
        <f t="shared" si="1"/>
        <v>90.473024390243907</v>
      </c>
      <c r="G35" s="121"/>
      <c r="H35" s="121"/>
      <c r="I35" s="121"/>
      <c r="J35" s="121"/>
    </row>
    <row r="36" spans="1:10" s="5" customFormat="1" ht="20.100000000000001" customHeight="1">
      <c r="A36" s="122" t="s">
        <v>101</v>
      </c>
      <c r="B36" s="132">
        <v>1004</v>
      </c>
      <c r="C36" s="126">
        <v>190700</v>
      </c>
      <c r="D36" s="126">
        <v>167130.70000000001</v>
      </c>
      <c r="E36" s="124">
        <f t="shared" si="0"/>
        <v>-23569.299999999988</v>
      </c>
      <c r="F36" s="125">
        <f t="shared" si="1"/>
        <v>87.640639748295754</v>
      </c>
      <c r="G36" s="121"/>
      <c r="H36" s="121"/>
      <c r="I36" s="121"/>
      <c r="J36" s="121"/>
    </row>
    <row r="37" spans="1:10" s="5" customFormat="1" ht="20.100000000000001" customHeight="1">
      <c r="A37" s="128" t="s">
        <v>326</v>
      </c>
      <c r="B37" s="132">
        <v>1005</v>
      </c>
      <c r="C37" s="126">
        <f>SUM(C39+C38)</f>
        <v>14300</v>
      </c>
      <c r="D37" s="126">
        <f>SUM(D39+D38)</f>
        <v>12451</v>
      </c>
      <c r="E37" s="124">
        <f t="shared" si="0"/>
        <v>-1849</v>
      </c>
      <c r="F37" s="125">
        <f t="shared" si="1"/>
        <v>87.069930069930066</v>
      </c>
      <c r="G37" s="121"/>
      <c r="H37" s="121"/>
      <c r="I37" s="121"/>
      <c r="J37" s="121"/>
    </row>
    <row r="38" spans="1:10" s="5" customFormat="1" ht="20.100000000000001" customHeight="1">
      <c r="A38" s="122" t="s">
        <v>315</v>
      </c>
      <c r="B38" s="132">
        <v>1006</v>
      </c>
      <c r="C38" s="126">
        <v>7300</v>
      </c>
      <c r="D38" s="126">
        <v>6577</v>
      </c>
      <c r="E38" s="124">
        <f t="shared" si="0"/>
        <v>-723</v>
      </c>
      <c r="F38" s="125">
        <f t="shared" si="1"/>
        <v>90.095890410958901</v>
      </c>
      <c r="G38" s="121"/>
      <c r="H38" s="121"/>
      <c r="I38" s="121"/>
      <c r="J38" s="121"/>
    </row>
    <row r="39" spans="1:10" s="5" customFormat="1" ht="20.100000000000001" customHeight="1">
      <c r="A39" s="122" t="s">
        <v>316</v>
      </c>
      <c r="B39" s="132">
        <v>1007</v>
      </c>
      <c r="C39" s="126">
        <v>7000</v>
      </c>
      <c r="D39" s="126">
        <v>5874</v>
      </c>
      <c r="E39" s="124">
        <f t="shared" si="0"/>
        <v>-1126</v>
      </c>
      <c r="F39" s="125">
        <f t="shared" si="1"/>
        <v>83.914285714285725</v>
      </c>
      <c r="G39" s="121"/>
      <c r="H39" s="121"/>
      <c r="I39" s="121"/>
      <c r="J39" s="121"/>
    </row>
    <row r="40" spans="1:10" s="5" customFormat="1" ht="20.100000000000001" customHeight="1">
      <c r="A40" s="128" t="s">
        <v>302</v>
      </c>
      <c r="B40" s="132">
        <v>1008</v>
      </c>
      <c r="C40" s="126"/>
      <c r="D40" s="126"/>
      <c r="E40" s="124">
        <f t="shared" si="0"/>
        <v>0</v>
      </c>
      <c r="F40" s="125"/>
      <c r="G40" s="121"/>
      <c r="H40" s="121"/>
      <c r="I40" s="121"/>
      <c r="J40" s="121"/>
    </row>
    <row r="41" spans="1:10" s="5" customFormat="1" ht="20.100000000000001" customHeight="1">
      <c r="A41" s="133" t="s">
        <v>317</v>
      </c>
      <c r="B41" s="132">
        <v>1009</v>
      </c>
      <c r="C41" s="126">
        <f>C36+C37+C40</f>
        <v>205000</v>
      </c>
      <c r="D41" s="126">
        <f>D36+D37+D40</f>
        <v>179581.7</v>
      </c>
      <c r="E41" s="124">
        <f t="shared" si="0"/>
        <v>-25418.299999999988</v>
      </c>
      <c r="F41" s="125">
        <f t="shared" si="1"/>
        <v>87.600829268292685</v>
      </c>
      <c r="G41" s="121"/>
      <c r="H41" s="121"/>
      <c r="I41" s="121"/>
      <c r="J41" s="121"/>
    </row>
    <row r="42" spans="1:10" s="5" customFormat="1" ht="20.100000000000001" customHeight="1">
      <c r="A42" s="134" t="s">
        <v>318</v>
      </c>
      <c r="B42" s="135">
        <v>1010</v>
      </c>
      <c r="C42" s="126">
        <f>C35-C41</f>
        <v>0</v>
      </c>
      <c r="D42" s="126">
        <f>D35-D41</f>
        <v>5888</v>
      </c>
      <c r="E42" s="124">
        <f t="shared" si="0"/>
        <v>5888</v>
      </c>
      <c r="F42" s="125"/>
      <c r="G42" s="121"/>
      <c r="H42" s="121"/>
      <c r="I42" s="121"/>
      <c r="J42" s="121"/>
    </row>
    <row r="43" spans="1:10" s="5" customFormat="1" ht="20.100000000000001" customHeight="1">
      <c r="A43" s="104" t="s">
        <v>303</v>
      </c>
      <c r="B43" s="135">
        <v>1011</v>
      </c>
      <c r="C43" s="126"/>
      <c r="D43" s="126"/>
      <c r="E43" s="124">
        <f t="shared" si="0"/>
        <v>0</v>
      </c>
      <c r="F43" s="125"/>
      <c r="G43" s="121"/>
      <c r="H43" s="121"/>
      <c r="I43" s="121"/>
      <c r="J43" s="121"/>
    </row>
    <row r="44" spans="1:10" s="5" customFormat="1" ht="20.100000000000001" customHeight="1">
      <c r="A44" s="136" t="s">
        <v>319</v>
      </c>
      <c r="B44" s="135">
        <v>1012</v>
      </c>
      <c r="C44" s="126">
        <f>C42-C43</f>
        <v>0</v>
      </c>
      <c r="D44" s="126">
        <f>D42-D43</f>
        <v>5888</v>
      </c>
      <c r="E44" s="124">
        <f t="shared" si="0"/>
        <v>5888</v>
      </c>
      <c r="F44" s="125"/>
      <c r="G44" s="121"/>
      <c r="H44" s="121"/>
      <c r="I44" s="121"/>
      <c r="J44" s="121"/>
    </row>
    <row r="45" spans="1:10" s="5" customFormat="1" ht="20.100000000000001" customHeight="1">
      <c r="A45" s="137" t="s">
        <v>320</v>
      </c>
      <c r="B45" s="138">
        <v>1013</v>
      </c>
      <c r="C45" s="126">
        <f>C44+C52</f>
        <v>12000</v>
      </c>
      <c r="D45" s="126">
        <f>D44+D52</f>
        <v>16139.1</v>
      </c>
      <c r="E45" s="124">
        <f t="shared" si="0"/>
        <v>4139.1000000000004</v>
      </c>
      <c r="F45" s="125">
        <f t="shared" si="1"/>
        <v>134.49250000000001</v>
      </c>
      <c r="G45" s="121"/>
      <c r="H45" s="121"/>
      <c r="I45" s="121"/>
      <c r="J45" s="121"/>
    </row>
    <row r="46" spans="1:10" s="5" customFormat="1" ht="20.100000000000001" customHeight="1">
      <c r="A46" s="226" t="s">
        <v>119</v>
      </c>
      <c r="B46" s="227"/>
      <c r="C46" s="227"/>
      <c r="D46" s="227"/>
      <c r="E46" s="227"/>
      <c r="F46" s="225"/>
      <c r="G46" s="121"/>
      <c r="H46" s="121"/>
      <c r="I46" s="121"/>
      <c r="J46" s="121"/>
    </row>
    <row r="47" spans="1:10" s="5" customFormat="1" ht="20.100000000000001" customHeight="1">
      <c r="A47" s="139" t="s">
        <v>136</v>
      </c>
      <c r="B47" s="140">
        <v>1014</v>
      </c>
      <c r="C47" s="127">
        <f>C48+C49</f>
        <v>62700</v>
      </c>
      <c r="D47" s="127">
        <v>49606</v>
      </c>
      <c r="E47" s="124">
        <f>D47-C47</f>
        <v>-13094</v>
      </c>
      <c r="F47" s="125">
        <f>D47/C47*100</f>
        <v>79.116427432216909</v>
      </c>
      <c r="G47" s="121"/>
      <c r="H47" s="121"/>
      <c r="I47" s="121"/>
      <c r="J47" s="121"/>
    </row>
    <row r="48" spans="1:10" s="5" customFormat="1" ht="20.100000000000001" customHeight="1">
      <c r="A48" s="139" t="s">
        <v>137</v>
      </c>
      <c r="B48" s="141">
        <v>1015</v>
      </c>
      <c r="C48" s="164">
        <v>56200</v>
      </c>
      <c r="D48" s="164">
        <v>43429.1</v>
      </c>
      <c r="E48" s="124">
        <f t="shared" ref="E48:E54" si="2">D48-C48</f>
        <v>-12770.900000000001</v>
      </c>
      <c r="F48" s="125">
        <f t="shared" ref="F48:F54" si="3">D48/C48*100</f>
        <v>77.275978647686827</v>
      </c>
      <c r="G48" s="121"/>
      <c r="H48" s="121"/>
      <c r="I48" s="121"/>
      <c r="J48" s="121"/>
    </row>
    <row r="49" spans="1:10" s="5" customFormat="1" ht="20.25">
      <c r="A49" s="139" t="s">
        <v>28</v>
      </c>
      <c r="B49" s="141">
        <v>1016</v>
      </c>
      <c r="C49" s="164">
        <v>6500</v>
      </c>
      <c r="D49" s="164">
        <v>6177.3</v>
      </c>
      <c r="E49" s="124">
        <f t="shared" si="2"/>
        <v>-322.69999999999982</v>
      </c>
      <c r="F49" s="125">
        <f t="shared" si="3"/>
        <v>95.035384615384615</v>
      </c>
      <c r="G49" s="121"/>
      <c r="H49" s="121"/>
      <c r="I49" s="121"/>
      <c r="J49" s="121"/>
    </row>
    <row r="50" spans="1:10" s="5" customFormat="1" ht="20.100000000000001" customHeight="1">
      <c r="A50" s="139" t="s">
        <v>5</v>
      </c>
      <c r="B50" s="142">
        <v>1017</v>
      </c>
      <c r="C50" s="126">
        <v>102000</v>
      </c>
      <c r="D50" s="126">
        <v>93742.5</v>
      </c>
      <c r="E50" s="124">
        <f t="shared" si="2"/>
        <v>-8257.5</v>
      </c>
      <c r="F50" s="125">
        <f t="shared" si="3"/>
        <v>91.904411764705884</v>
      </c>
      <c r="G50" s="121"/>
      <c r="H50" s="121"/>
      <c r="I50" s="121"/>
      <c r="J50" s="121"/>
    </row>
    <row r="51" spans="1:10" s="5" customFormat="1" ht="20.25">
      <c r="A51" s="139" t="s">
        <v>6</v>
      </c>
      <c r="B51" s="142">
        <v>1018</v>
      </c>
      <c r="C51" s="126">
        <v>21300</v>
      </c>
      <c r="D51" s="126">
        <v>20107.7</v>
      </c>
      <c r="E51" s="124">
        <f t="shared" si="2"/>
        <v>-1192.2999999999993</v>
      </c>
      <c r="F51" s="125">
        <f t="shared" si="3"/>
        <v>94.402347417840389</v>
      </c>
      <c r="G51" s="121"/>
      <c r="H51" s="121"/>
      <c r="I51" s="121"/>
      <c r="J51" s="121"/>
    </row>
    <row r="52" spans="1:10" s="5" customFormat="1" ht="20.100000000000001" customHeight="1">
      <c r="A52" s="139" t="s">
        <v>7</v>
      </c>
      <c r="B52" s="142">
        <v>1019</v>
      </c>
      <c r="C52" s="126">
        <v>12000</v>
      </c>
      <c r="D52" s="126">
        <v>10251.1</v>
      </c>
      <c r="E52" s="124">
        <f t="shared" si="2"/>
        <v>-1748.8999999999996</v>
      </c>
      <c r="F52" s="125">
        <f t="shared" si="3"/>
        <v>85.42583333333333</v>
      </c>
      <c r="G52" s="121"/>
      <c r="H52" s="121"/>
      <c r="I52" s="121"/>
      <c r="J52" s="121"/>
    </row>
    <row r="53" spans="1:10" s="5" customFormat="1" ht="20.100000000000001" customHeight="1">
      <c r="A53" s="139" t="s">
        <v>29</v>
      </c>
      <c r="B53" s="142">
        <v>1020</v>
      </c>
      <c r="C53" s="126">
        <v>7000</v>
      </c>
      <c r="D53" s="126">
        <v>5874</v>
      </c>
      <c r="E53" s="124">
        <f t="shared" si="2"/>
        <v>-1126</v>
      </c>
      <c r="F53" s="125">
        <f t="shared" si="3"/>
        <v>83.914285714285725</v>
      </c>
      <c r="G53" s="121"/>
      <c r="H53" s="121"/>
      <c r="I53" s="121"/>
      <c r="J53" s="121"/>
    </row>
    <row r="54" spans="1:10" s="5" customFormat="1" ht="20.100000000000001" customHeight="1" thickBot="1">
      <c r="A54" s="143" t="s">
        <v>46</v>
      </c>
      <c r="B54" s="144">
        <v>1021</v>
      </c>
      <c r="C54" s="126">
        <f>SUM(C48:C53)</f>
        <v>205000</v>
      </c>
      <c r="D54" s="126">
        <f>SUM(D48:D53)</f>
        <v>179581.7</v>
      </c>
      <c r="E54" s="124">
        <f t="shared" si="2"/>
        <v>-25418.299999999988</v>
      </c>
      <c r="F54" s="125">
        <f t="shared" si="3"/>
        <v>87.600829268292685</v>
      </c>
      <c r="G54" s="121"/>
      <c r="H54" s="121"/>
      <c r="I54" s="121"/>
      <c r="J54" s="121"/>
    </row>
    <row r="55" spans="1:10" s="5" customFormat="1" ht="21" thickBot="1">
      <c r="A55" s="221" t="s">
        <v>304</v>
      </c>
      <c r="B55" s="222"/>
      <c r="C55" s="222"/>
      <c r="D55" s="222"/>
      <c r="E55" s="222"/>
      <c r="F55" s="223"/>
      <c r="G55" s="121"/>
      <c r="H55" s="121"/>
      <c r="I55" s="121"/>
      <c r="J55" s="121"/>
    </row>
    <row r="56" spans="1:10" s="5" customFormat="1" ht="37.5" customHeight="1">
      <c r="A56" s="145" t="s">
        <v>162</v>
      </c>
      <c r="B56" s="132">
        <v>2000</v>
      </c>
      <c r="C56" s="130"/>
      <c r="D56" s="126"/>
      <c r="E56" s="126">
        <f>D56-C56</f>
        <v>0</v>
      </c>
      <c r="F56" s="146"/>
      <c r="G56" s="121"/>
      <c r="H56" s="121"/>
      <c r="I56" s="121"/>
      <c r="J56" s="121"/>
    </row>
    <row r="57" spans="1:10" s="5" customFormat="1" ht="37.5" customHeight="1">
      <c r="A57" s="145" t="s">
        <v>305</v>
      </c>
      <c r="B57" s="132">
        <v>2001</v>
      </c>
      <c r="C57" s="126">
        <v>280</v>
      </c>
      <c r="D57" s="126">
        <v>245.5</v>
      </c>
      <c r="E57" s="126">
        <f t="shared" ref="E57:E66" si="4">D57-C57</f>
        <v>-34.5</v>
      </c>
      <c r="F57" s="146">
        <f t="shared" ref="F57:F66" si="5">D57/C57*100</f>
        <v>87.678571428571431</v>
      </c>
      <c r="G57" s="121"/>
      <c r="H57" s="121"/>
      <c r="I57" s="121"/>
      <c r="J57" s="121"/>
    </row>
    <row r="58" spans="1:10" s="5" customFormat="1" ht="39.75" customHeight="1">
      <c r="A58" s="147" t="s">
        <v>306</v>
      </c>
      <c r="B58" s="148">
        <v>2002</v>
      </c>
      <c r="C58" s="130"/>
      <c r="D58" s="126"/>
      <c r="E58" s="126">
        <f t="shared" si="4"/>
        <v>0</v>
      </c>
      <c r="F58" s="146"/>
      <c r="G58" s="121"/>
      <c r="H58" s="121"/>
      <c r="I58" s="121"/>
      <c r="J58" s="121"/>
    </row>
    <row r="59" spans="1:10" s="5" customFormat="1" ht="37.5" customHeight="1">
      <c r="A59" s="147" t="s">
        <v>307</v>
      </c>
      <c r="B59" s="148">
        <v>2003</v>
      </c>
      <c r="C59" s="126"/>
      <c r="D59" s="126"/>
      <c r="E59" s="126">
        <f t="shared" si="4"/>
        <v>0</v>
      </c>
      <c r="F59" s="146"/>
      <c r="G59" s="121"/>
      <c r="H59" s="121"/>
      <c r="I59" s="121"/>
      <c r="J59" s="121"/>
    </row>
    <row r="60" spans="1:10" s="5" customFormat="1" ht="39.75" customHeight="1">
      <c r="A60" s="147" t="s">
        <v>62</v>
      </c>
      <c r="B60" s="148">
        <v>2004</v>
      </c>
      <c r="C60" s="130">
        <v>19100</v>
      </c>
      <c r="D60" s="126">
        <v>17139.400000000001</v>
      </c>
      <c r="E60" s="126">
        <f t="shared" si="4"/>
        <v>-1960.5999999999985</v>
      </c>
      <c r="F60" s="146">
        <f t="shared" si="5"/>
        <v>89.735078534031416</v>
      </c>
      <c r="G60" s="121"/>
      <c r="H60" s="121"/>
      <c r="I60" s="121"/>
      <c r="J60" s="121"/>
    </row>
    <row r="61" spans="1:10" s="5" customFormat="1" ht="40.5">
      <c r="A61" s="147" t="s">
        <v>308</v>
      </c>
      <c r="B61" s="148">
        <v>2005</v>
      </c>
      <c r="C61" s="126">
        <v>21300</v>
      </c>
      <c r="D61" s="126">
        <v>19329.8</v>
      </c>
      <c r="E61" s="126">
        <f t="shared" si="4"/>
        <v>-1970.2000000000007</v>
      </c>
      <c r="F61" s="146">
        <f t="shared" si="5"/>
        <v>90.750234741784027</v>
      </c>
      <c r="G61" s="121"/>
      <c r="H61" s="121"/>
      <c r="I61" s="121"/>
      <c r="J61" s="121"/>
    </row>
    <row r="62" spans="1:10" s="5" customFormat="1" ht="20.25">
      <c r="A62" s="147" t="s">
        <v>309</v>
      </c>
      <c r="B62" s="148">
        <v>2006</v>
      </c>
      <c r="C62" s="126">
        <v>1550</v>
      </c>
      <c r="D62" s="126">
        <v>4688.2</v>
      </c>
      <c r="E62" s="126">
        <f t="shared" si="4"/>
        <v>3138.2</v>
      </c>
      <c r="F62" s="146">
        <f t="shared" si="5"/>
        <v>302.46451612903223</v>
      </c>
      <c r="G62" s="121"/>
      <c r="H62" s="121"/>
      <c r="I62" s="121"/>
      <c r="J62" s="121"/>
    </row>
    <row r="63" spans="1:10" s="5" customFormat="1" ht="20.25">
      <c r="A63" s="147" t="s">
        <v>224</v>
      </c>
      <c r="B63" s="148">
        <v>2007</v>
      </c>
      <c r="C63" s="126">
        <v>440</v>
      </c>
      <c r="D63" s="126">
        <v>504.7</v>
      </c>
      <c r="E63" s="126">
        <f t="shared" si="4"/>
        <v>64.699999999999989</v>
      </c>
      <c r="F63" s="146">
        <f t="shared" si="5"/>
        <v>114.70454545454545</v>
      </c>
      <c r="G63" s="121"/>
      <c r="H63" s="121"/>
      <c r="I63" s="121"/>
      <c r="J63" s="121"/>
    </row>
    <row r="64" spans="1:10" s="5" customFormat="1" ht="20.25">
      <c r="A64" s="147" t="s">
        <v>310</v>
      </c>
      <c r="B64" s="148">
        <v>2008</v>
      </c>
      <c r="C64" s="126"/>
      <c r="D64" s="126"/>
      <c r="E64" s="126">
        <f t="shared" si="4"/>
        <v>0</v>
      </c>
      <c r="F64" s="146"/>
      <c r="G64" s="121"/>
      <c r="H64" s="121"/>
      <c r="I64" s="121"/>
      <c r="J64" s="121"/>
    </row>
    <row r="65" spans="1:11" s="5" customFormat="1" ht="20.25">
      <c r="A65" s="147" t="s">
        <v>311</v>
      </c>
      <c r="B65" s="148">
        <v>2009</v>
      </c>
      <c r="C65" s="126"/>
      <c r="D65" s="126"/>
      <c r="E65" s="126">
        <f t="shared" si="4"/>
        <v>0</v>
      </c>
      <c r="F65" s="146"/>
      <c r="G65" s="121"/>
      <c r="H65" s="121"/>
      <c r="I65" s="121"/>
      <c r="J65" s="121"/>
    </row>
    <row r="66" spans="1:11" s="5" customFormat="1" ht="41.25" thickBot="1">
      <c r="A66" s="149" t="s">
        <v>312</v>
      </c>
      <c r="B66" s="150">
        <v>2010</v>
      </c>
      <c r="C66" s="126">
        <f>SUM(C57:C63)</f>
        <v>42670</v>
      </c>
      <c r="D66" s="126">
        <f>SUM(D57:D63)</f>
        <v>41907.599999999991</v>
      </c>
      <c r="E66" s="126">
        <f t="shared" si="4"/>
        <v>-762.40000000000873</v>
      </c>
      <c r="F66" s="146">
        <f t="shared" si="5"/>
        <v>98.213264588703993</v>
      </c>
      <c r="G66" s="121"/>
      <c r="H66" s="121"/>
      <c r="I66" s="121"/>
      <c r="J66" s="121"/>
    </row>
    <row r="67" spans="1:11" s="5" customFormat="1" ht="21" thickBot="1">
      <c r="A67" s="228" t="s">
        <v>313</v>
      </c>
      <c r="B67" s="229"/>
      <c r="C67" s="229"/>
      <c r="D67" s="229"/>
      <c r="E67" s="229"/>
      <c r="F67" s="230"/>
      <c r="G67" s="121"/>
      <c r="H67" s="121"/>
      <c r="I67" s="121"/>
      <c r="J67" s="121"/>
    </row>
    <row r="68" spans="1:11" s="5" customFormat="1" ht="20.100000000000001" customHeight="1">
      <c r="A68" s="139" t="s">
        <v>1</v>
      </c>
      <c r="B68" s="151">
        <v>3000</v>
      </c>
      <c r="C68" s="124"/>
      <c r="D68" s="124"/>
      <c r="E68" s="127">
        <f>D68-C68</f>
        <v>0</v>
      </c>
      <c r="F68" s="125"/>
      <c r="G68" s="121"/>
      <c r="H68" s="121"/>
      <c r="I68" s="121"/>
      <c r="J68" s="121"/>
    </row>
    <row r="69" spans="1:11" s="5" customFormat="1" ht="20.100000000000001" customHeight="1">
      <c r="A69" s="139" t="s">
        <v>2</v>
      </c>
      <c r="B69" s="152">
        <v>3001</v>
      </c>
      <c r="C69" s="189">
        <v>4805</v>
      </c>
      <c r="D69" s="188">
        <v>5812</v>
      </c>
      <c r="E69" s="127">
        <f t="shared" ref="E69:E79" si="6">D69-C69</f>
        <v>1007</v>
      </c>
      <c r="F69" s="146">
        <f t="shared" ref="F69:F74" si="7">D69/C69*100</f>
        <v>120.95733610822062</v>
      </c>
      <c r="G69" s="121"/>
      <c r="H69" s="121"/>
      <c r="I69" s="121"/>
      <c r="J69" s="121"/>
    </row>
    <row r="70" spans="1:11" s="5" customFormat="1" ht="20.100000000000001" customHeight="1">
      <c r="A70" s="139" t="s">
        <v>30</v>
      </c>
      <c r="B70" s="151">
        <v>3002</v>
      </c>
      <c r="C70" s="189"/>
      <c r="D70" s="188">
        <v>1868.8</v>
      </c>
      <c r="E70" s="127">
        <f t="shared" si="6"/>
        <v>1868.8</v>
      </c>
      <c r="F70" s="146"/>
      <c r="G70" s="121"/>
      <c r="H70" s="121"/>
      <c r="I70" s="121"/>
      <c r="J70" s="121"/>
    </row>
    <row r="71" spans="1:11" s="5" customFormat="1" ht="20.100000000000001" customHeight="1">
      <c r="A71" s="139" t="s">
        <v>3</v>
      </c>
      <c r="B71" s="152">
        <v>3003</v>
      </c>
      <c r="C71" s="189"/>
      <c r="D71" s="188"/>
      <c r="E71" s="127">
        <f t="shared" si="6"/>
        <v>0</v>
      </c>
      <c r="F71" s="146"/>
      <c r="G71" s="121"/>
      <c r="H71" s="121"/>
      <c r="I71" s="121"/>
      <c r="J71" s="121"/>
    </row>
    <row r="72" spans="1:11" s="5" customFormat="1" ht="40.5">
      <c r="A72" s="139" t="s">
        <v>53</v>
      </c>
      <c r="B72" s="151">
        <v>3004</v>
      </c>
      <c r="C72" s="189">
        <v>2139</v>
      </c>
      <c r="D72" s="188">
        <v>1549</v>
      </c>
      <c r="E72" s="127">
        <f t="shared" si="6"/>
        <v>-590</v>
      </c>
      <c r="F72" s="146"/>
      <c r="G72" s="121">
        <v>1003716</v>
      </c>
      <c r="H72" s="121">
        <v>447300</v>
      </c>
      <c r="I72" s="121">
        <v>98000</v>
      </c>
      <c r="J72" s="121"/>
      <c r="K72" s="5">
        <f>SUM(G72:J72)</f>
        <v>1549016</v>
      </c>
    </row>
    <row r="73" spans="1:11" s="5" customFormat="1" ht="20.25">
      <c r="A73" s="139" t="s">
        <v>151</v>
      </c>
      <c r="B73" s="153">
        <v>3005</v>
      </c>
      <c r="C73" s="189">
        <v>729</v>
      </c>
      <c r="D73" s="188">
        <v>328.1</v>
      </c>
      <c r="E73" s="127">
        <f t="shared" si="6"/>
        <v>-400.9</v>
      </c>
      <c r="F73" s="146">
        <f t="shared" si="7"/>
        <v>45.006858710562419</v>
      </c>
      <c r="G73" s="121"/>
      <c r="H73" s="121"/>
      <c r="I73" s="121"/>
      <c r="J73" s="121">
        <v>697500</v>
      </c>
    </row>
    <row r="74" spans="1:11" s="5" customFormat="1" ht="20.25">
      <c r="A74" s="143" t="s">
        <v>314</v>
      </c>
      <c r="B74" s="154">
        <v>3006</v>
      </c>
      <c r="C74" s="188">
        <f>SUM(C69:C73)</f>
        <v>7673</v>
      </c>
      <c r="D74" s="188">
        <f>SUM(D69:D73)</f>
        <v>9557.9</v>
      </c>
      <c r="E74" s="127">
        <f t="shared" si="6"/>
        <v>1884.8999999999996</v>
      </c>
      <c r="F74" s="146">
        <f t="shared" si="7"/>
        <v>124.56535905121855</v>
      </c>
      <c r="G74" s="121"/>
      <c r="H74" s="121"/>
      <c r="I74" s="121"/>
      <c r="J74" s="121"/>
    </row>
    <row r="75" spans="1:11" s="5" customFormat="1" ht="20.100000000000001" customHeight="1">
      <c r="A75" s="155" t="s">
        <v>146</v>
      </c>
      <c r="B75" s="156">
        <v>3007</v>
      </c>
      <c r="C75" s="190">
        <f>SUM(C76:C79)</f>
        <v>0</v>
      </c>
      <c r="D75" s="190">
        <f>SUM(D76:D79)</f>
        <v>0</v>
      </c>
      <c r="E75" s="127">
        <f t="shared" si="6"/>
        <v>0</v>
      </c>
      <c r="F75" s="146"/>
      <c r="G75" s="121"/>
      <c r="H75" s="121"/>
      <c r="I75" s="121"/>
      <c r="J75" s="121"/>
    </row>
    <row r="76" spans="1:11" s="5" customFormat="1" ht="20.100000000000001" customHeight="1">
      <c r="A76" s="147" t="s">
        <v>235</v>
      </c>
      <c r="B76" s="157">
        <v>3008</v>
      </c>
      <c r="C76" s="189"/>
      <c r="D76" s="189"/>
      <c r="E76" s="127">
        <f t="shared" si="6"/>
        <v>0</v>
      </c>
      <c r="F76" s="146"/>
      <c r="G76" s="121"/>
      <c r="H76" s="121"/>
      <c r="I76" s="121"/>
      <c r="J76" s="121"/>
    </row>
    <row r="77" spans="1:11" s="5" customFormat="1" ht="20.100000000000001" customHeight="1">
      <c r="A77" s="147" t="s">
        <v>337</v>
      </c>
      <c r="B77" s="157">
        <v>3009</v>
      </c>
      <c r="C77" s="189"/>
      <c r="D77" s="189"/>
      <c r="E77" s="127">
        <f t="shared" si="6"/>
        <v>0</v>
      </c>
      <c r="F77" s="146"/>
      <c r="G77" s="121"/>
      <c r="H77" s="121"/>
      <c r="I77" s="121"/>
      <c r="J77" s="121"/>
    </row>
    <row r="78" spans="1:11" s="5" customFormat="1" ht="20.100000000000001" customHeight="1">
      <c r="A78" s="147" t="s">
        <v>140</v>
      </c>
      <c r="B78" s="157">
        <v>3010</v>
      </c>
      <c r="C78" s="189"/>
      <c r="D78" s="189"/>
      <c r="E78" s="127">
        <f t="shared" si="6"/>
        <v>0</v>
      </c>
      <c r="F78" s="146"/>
      <c r="G78" s="121"/>
      <c r="H78" s="121"/>
      <c r="I78" s="121"/>
      <c r="J78" s="121"/>
    </row>
    <row r="79" spans="1:11" s="5" customFormat="1" ht="20.100000000000001" customHeight="1" thickBot="1">
      <c r="A79" s="158" t="s">
        <v>343</v>
      </c>
      <c r="B79" s="159">
        <v>3011</v>
      </c>
      <c r="C79" s="191"/>
      <c r="D79" s="191"/>
      <c r="E79" s="127">
        <f t="shared" si="6"/>
        <v>0</v>
      </c>
      <c r="F79" s="146"/>
      <c r="G79" s="121"/>
      <c r="H79" s="121"/>
      <c r="I79" s="121"/>
      <c r="J79" s="121"/>
    </row>
    <row r="80" spans="1:11" s="5" customFormat="1" ht="20.100000000000001" customHeight="1">
      <c r="A80" s="232" t="s">
        <v>321</v>
      </c>
      <c r="B80" s="233"/>
      <c r="C80" s="233"/>
      <c r="D80" s="233"/>
      <c r="E80" s="233"/>
      <c r="F80" s="234"/>
      <c r="G80" s="121"/>
      <c r="H80" s="121"/>
      <c r="I80" s="121"/>
      <c r="J80" s="121"/>
    </row>
    <row r="81" spans="1:10" s="5" customFormat="1" ht="20.100000000000001" customHeight="1">
      <c r="A81" s="139" t="s">
        <v>322</v>
      </c>
      <c r="B81" s="153">
        <v>4000</v>
      </c>
      <c r="C81" s="160">
        <f>C82+C83</f>
        <v>0</v>
      </c>
      <c r="D81" s="160">
        <f>D82+D83</f>
        <v>0</v>
      </c>
      <c r="E81" s="160">
        <f t="shared" ref="E81:E86" si="8">D81-C81</f>
        <v>0</v>
      </c>
      <c r="F81" s="161"/>
      <c r="G81" s="121"/>
      <c r="H81" s="121"/>
      <c r="I81" s="121"/>
      <c r="J81" s="121"/>
    </row>
    <row r="82" spans="1:10" s="5" customFormat="1" ht="20.100000000000001" customHeight="1">
      <c r="A82" s="139" t="s">
        <v>323</v>
      </c>
      <c r="B82" s="153">
        <v>4001</v>
      </c>
      <c r="C82" s="160">
        <v>0</v>
      </c>
      <c r="D82" s="160"/>
      <c r="E82" s="160">
        <f t="shared" si="8"/>
        <v>0</v>
      </c>
      <c r="F82" s="161"/>
      <c r="G82" s="121"/>
      <c r="H82" s="121"/>
      <c r="I82" s="121"/>
      <c r="J82" s="121"/>
    </row>
    <row r="83" spans="1:10" s="5" customFormat="1" ht="20.100000000000001" customHeight="1">
      <c r="A83" s="139" t="s">
        <v>324</v>
      </c>
      <c r="B83" s="153">
        <v>4002</v>
      </c>
      <c r="C83" s="160">
        <v>0</v>
      </c>
      <c r="D83" s="160"/>
      <c r="E83" s="160">
        <f t="shared" si="8"/>
        <v>0</v>
      </c>
      <c r="F83" s="161"/>
      <c r="G83" s="121"/>
      <c r="H83" s="121"/>
      <c r="I83" s="121"/>
      <c r="J83" s="121"/>
    </row>
    <row r="84" spans="1:10" s="5" customFormat="1" ht="39" customHeight="1">
      <c r="A84" s="139" t="s">
        <v>325</v>
      </c>
      <c r="B84" s="153">
        <v>4003</v>
      </c>
      <c r="C84" s="160">
        <v>0</v>
      </c>
      <c r="D84" s="160"/>
      <c r="E84" s="160">
        <f t="shared" si="8"/>
        <v>0</v>
      </c>
      <c r="F84" s="161"/>
      <c r="G84" s="121"/>
      <c r="H84" s="121"/>
      <c r="I84" s="121"/>
      <c r="J84" s="121"/>
    </row>
    <row r="85" spans="1:10" s="5" customFormat="1" ht="20.100000000000001" customHeight="1">
      <c r="A85" s="139" t="s">
        <v>323</v>
      </c>
      <c r="B85" s="153">
        <v>4004</v>
      </c>
      <c r="C85" s="160"/>
      <c r="D85" s="160"/>
      <c r="E85" s="160">
        <f t="shared" si="8"/>
        <v>0</v>
      </c>
      <c r="F85" s="161"/>
      <c r="G85" s="121"/>
      <c r="H85" s="121"/>
      <c r="I85" s="121"/>
      <c r="J85" s="121"/>
    </row>
    <row r="86" spans="1:10" s="5" customFormat="1" ht="20.100000000000001" customHeight="1">
      <c r="A86" s="139" t="s">
        <v>324</v>
      </c>
      <c r="B86" s="153">
        <v>4005</v>
      </c>
      <c r="C86" s="160">
        <v>874</v>
      </c>
      <c r="D86" s="160"/>
      <c r="E86" s="160">
        <f t="shared" si="8"/>
        <v>-874</v>
      </c>
      <c r="F86" s="146"/>
      <c r="G86" s="121"/>
      <c r="H86" s="121"/>
      <c r="I86" s="121"/>
      <c r="J86" s="121"/>
    </row>
    <row r="87" spans="1:10" s="5" customFormat="1" ht="21" thickBot="1">
      <c r="A87" s="235" t="s">
        <v>113</v>
      </c>
      <c r="B87" s="236"/>
      <c r="C87" s="236"/>
      <c r="D87" s="236"/>
      <c r="E87" s="236"/>
      <c r="F87" s="237"/>
      <c r="G87" s="121"/>
      <c r="H87" s="121"/>
      <c r="I87" s="121"/>
      <c r="J87" s="121"/>
    </row>
    <row r="88" spans="1:10" s="5" customFormat="1" ht="21" thickBot="1">
      <c r="A88" s="162" t="s">
        <v>205</v>
      </c>
      <c r="B88" s="203">
        <v>5040</v>
      </c>
      <c r="C88" s="163"/>
      <c r="D88" s="163"/>
      <c r="E88" s="164">
        <f>D88-C88</f>
        <v>0</v>
      </c>
      <c r="F88" s="146"/>
      <c r="G88" s="121"/>
      <c r="H88" s="121"/>
      <c r="I88" s="121"/>
      <c r="J88" s="121"/>
    </row>
    <row r="89" spans="1:10" s="5" customFormat="1" ht="21" thickBot="1">
      <c r="A89" s="221" t="s">
        <v>182</v>
      </c>
      <c r="B89" s="222"/>
      <c r="C89" s="222"/>
      <c r="D89" s="222"/>
      <c r="E89" s="222"/>
      <c r="F89" s="223"/>
      <c r="G89" s="121"/>
      <c r="H89" s="121"/>
      <c r="I89" s="121"/>
      <c r="J89" s="121"/>
    </row>
    <row r="90" spans="1:10" s="5" customFormat="1" ht="20.100000000000001" customHeight="1">
      <c r="A90" s="162" t="s">
        <v>199</v>
      </c>
      <c r="B90" s="203">
        <v>6000</v>
      </c>
      <c r="C90" s="161">
        <f>C91</f>
        <v>100000</v>
      </c>
      <c r="D90" s="161">
        <v>80224.5</v>
      </c>
      <c r="E90" s="165">
        <f>D90-C90</f>
        <v>-19775.5</v>
      </c>
      <c r="F90" s="146">
        <f t="shared" ref="F90:F96" si="9">D90/C90*100</f>
        <v>80.224499999999992</v>
      </c>
      <c r="G90" s="121"/>
      <c r="H90" s="121"/>
      <c r="I90" s="121"/>
      <c r="J90" s="121"/>
    </row>
    <row r="91" spans="1:10" s="5" customFormat="1" ht="20.100000000000001" customHeight="1">
      <c r="A91" s="162" t="s">
        <v>200</v>
      </c>
      <c r="B91" s="203">
        <v>6001</v>
      </c>
      <c r="C91" s="161">
        <v>100000</v>
      </c>
      <c r="D91" s="161">
        <v>80224.5</v>
      </c>
      <c r="E91" s="165">
        <f t="shared" ref="E91:E102" si="10">D91-C91</f>
        <v>-19775.5</v>
      </c>
      <c r="F91" s="146">
        <f t="shared" si="9"/>
        <v>80.224499999999992</v>
      </c>
      <c r="G91" s="121"/>
      <c r="H91" s="121"/>
      <c r="I91" s="121"/>
      <c r="J91" s="121"/>
    </row>
    <row r="92" spans="1:10" s="5" customFormat="1" ht="20.100000000000001" customHeight="1">
      <c r="A92" s="162" t="s">
        <v>201</v>
      </c>
      <c r="B92" s="203">
        <v>6002</v>
      </c>
      <c r="C92" s="161">
        <v>60000</v>
      </c>
      <c r="D92" s="161">
        <v>129080.4</v>
      </c>
      <c r="E92" s="165">
        <f t="shared" si="10"/>
        <v>69080.399999999994</v>
      </c>
      <c r="F92" s="146">
        <f t="shared" si="9"/>
        <v>215.13399999999999</v>
      </c>
      <c r="G92" s="121"/>
      <c r="H92" s="121"/>
      <c r="I92" s="121"/>
      <c r="J92" s="121"/>
    </row>
    <row r="93" spans="1:10" s="5" customFormat="1" ht="20.100000000000001" customHeight="1">
      <c r="A93" s="162" t="s">
        <v>202</v>
      </c>
      <c r="B93" s="203">
        <v>6003</v>
      </c>
      <c r="C93" s="161">
        <v>-40000</v>
      </c>
      <c r="D93" s="161">
        <v>-52950.3</v>
      </c>
      <c r="E93" s="165">
        <f t="shared" si="10"/>
        <v>-12950.300000000003</v>
      </c>
      <c r="F93" s="146">
        <f t="shared" si="9"/>
        <v>132.37575000000001</v>
      </c>
      <c r="G93" s="121"/>
      <c r="H93" s="121"/>
      <c r="I93" s="121"/>
      <c r="J93" s="121"/>
    </row>
    <row r="94" spans="1:10" s="5" customFormat="1" ht="20.100000000000001" customHeight="1">
      <c r="A94" s="166" t="s">
        <v>203</v>
      </c>
      <c r="B94" s="109">
        <v>6010</v>
      </c>
      <c r="C94" s="161">
        <v>25000</v>
      </c>
      <c r="D94" s="161">
        <v>26426.2</v>
      </c>
      <c r="E94" s="165">
        <f t="shared" si="10"/>
        <v>1426.2000000000007</v>
      </c>
      <c r="F94" s="146">
        <f t="shared" si="9"/>
        <v>105.70480000000001</v>
      </c>
      <c r="G94" s="121"/>
      <c r="H94" s="121"/>
      <c r="I94" s="121"/>
      <c r="J94" s="121"/>
    </row>
    <row r="95" spans="1:10" s="5" customFormat="1" ht="20.25">
      <c r="A95" s="166" t="s">
        <v>204</v>
      </c>
      <c r="B95" s="109">
        <v>6011</v>
      </c>
      <c r="C95" s="161"/>
      <c r="D95" s="161">
        <v>3168.6</v>
      </c>
      <c r="E95" s="165">
        <f t="shared" si="10"/>
        <v>3168.6</v>
      </c>
      <c r="F95" s="146"/>
      <c r="G95" s="121"/>
      <c r="H95" s="121"/>
      <c r="I95" s="121"/>
      <c r="J95" s="121"/>
    </row>
    <row r="96" spans="1:10" s="5" customFormat="1" ht="20.100000000000001" customHeight="1">
      <c r="A96" s="155" t="s">
        <v>129</v>
      </c>
      <c r="B96" s="138">
        <v>6020</v>
      </c>
      <c r="C96" s="187">
        <f>C90+C94</f>
        <v>125000</v>
      </c>
      <c r="D96" s="187">
        <f>D90+D94</f>
        <v>106650.7</v>
      </c>
      <c r="E96" s="165">
        <f t="shared" si="10"/>
        <v>-18349.300000000003</v>
      </c>
      <c r="F96" s="146">
        <f t="shared" si="9"/>
        <v>85.32056</v>
      </c>
      <c r="G96" s="121"/>
      <c r="H96" s="121"/>
      <c r="I96" s="121"/>
      <c r="J96" s="121"/>
    </row>
    <row r="97" spans="1:10" s="5" customFormat="1" ht="20.100000000000001" customHeight="1">
      <c r="A97" s="166" t="s">
        <v>99</v>
      </c>
      <c r="B97" s="109">
        <v>6030</v>
      </c>
      <c r="C97" s="161">
        <v>7200</v>
      </c>
      <c r="D97" s="161">
        <v>4752.3</v>
      </c>
      <c r="E97" s="165">
        <f t="shared" si="10"/>
        <v>-2447.6999999999998</v>
      </c>
      <c r="F97" s="146"/>
      <c r="G97" s="121"/>
      <c r="H97" s="121"/>
      <c r="I97" s="121"/>
      <c r="J97" s="121"/>
    </row>
    <row r="98" spans="1:10" s="5" customFormat="1" ht="20.100000000000001" customHeight="1">
      <c r="A98" s="166" t="s">
        <v>100</v>
      </c>
      <c r="B98" s="109">
        <v>6040</v>
      </c>
      <c r="C98" s="161">
        <v>22000</v>
      </c>
      <c r="D98" s="161">
        <v>22218.1</v>
      </c>
      <c r="E98" s="165">
        <f t="shared" si="10"/>
        <v>218.09999999999854</v>
      </c>
      <c r="F98" s="146"/>
      <c r="G98" s="121"/>
      <c r="H98" s="121"/>
      <c r="I98" s="121"/>
      <c r="J98" s="121"/>
    </row>
    <row r="99" spans="1:10" s="5" customFormat="1" ht="20.100000000000001" customHeight="1">
      <c r="A99" s="155" t="s">
        <v>130</v>
      </c>
      <c r="B99" s="138">
        <v>6050</v>
      </c>
      <c r="C99" s="187">
        <f>SUM(C97:C98)</f>
        <v>29200</v>
      </c>
      <c r="D99" s="187">
        <f>SUM(D97:D98)</f>
        <v>26970.399999999998</v>
      </c>
      <c r="E99" s="165">
        <f t="shared" si="10"/>
        <v>-2229.6000000000022</v>
      </c>
      <c r="F99" s="146"/>
      <c r="G99" s="121"/>
      <c r="H99" s="121"/>
      <c r="I99" s="121"/>
      <c r="J99" s="121"/>
    </row>
    <row r="100" spans="1:10" s="5" customFormat="1" ht="20.100000000000001" customHeight="1">
      <c r="A100" s="166" t="s">
        <v>236</v>
      </c>
      <c r="B100" s="109">
        <v>6060</v>
      </c>
      <c r="C100" s="161"/>
      <c r="D100" s="161"/>
      <c r="E100" s="165">
        <f t="shared" si="10"/>
        <v>0</v>
      </c>
      <c r="F100" s="146"/>
      <c r="G100" s="121"/>
      <c r="H100" s="121"/>
      <c r="I100" s="121"/>
      <c r="J100" s="121"/>
    </row>
    <row r="101" spans="1:10" s="5" customFormat="1" ht="20.25">
      <c r="A101" s="166" t="s">
        <v>237</v>
      </c>
      <c r="B101" s="109">
        <v>6070</v>
      </c>
      <c r="C101" s="161"/>
      <c r="D101" s="161"/>
      <c r="E101" s="165">
        <f t="shared" si="10"/>
        <v>0</v>
      </c>
      <c r="F101" s="146"/>
      <c r="G101" s="121"/>
      <c r="H101" s="121"/>
      <c r="I101" s="121"/>
      <c r="J101" s="121"/>
    </row>
    <row r="102" spans="1:10" s="5" customFormat="1" ht="20.100000000000001" customHeight="1" thickBot="1">
      <c r="A102" s="155" t="s">
        <v>92</v>
      </c>
      <c r="B102" s="138">
        <v>6080</v>
      </c>
      <c r="C102" s="146">
        <f>C96-C99</f>
        <v>95800</v>
      </c>
      <c r="D102" s="146">
        <v>79680.3</v>
      </c>
      <c r="E102" s="165">
        <f t="shared" si="10"/>
        <v>-16119.699999999997</v>
      </c>
      <c r="F102" s="146">
        <f>D96-D99</f>
        <v>79680.3</v>
      </c>
      <c r="G102" s="121"/>
      <c r="H102" s="121"/>
      <c r="I102" s="121"/>
      <c r="J102" s="121"/>
    </row>
    <row r="103" spans="1:10" s="5" customFormat="1" ht="21" thickBot="1">
      <c r="A103" s="228" t="s">
        <v>183</v>
      </c>
      <c r="B103" s="229"/>
      <c r="C103" s="229"/>
      <c r="D103" s="229"/>
      <c r="E103" s="229"/>
      <c r="F103" s="230"/>
      <c r="G103" s="121"/>
      <c r="H103" s="121"/>
      <c r="I103" s="121"/>
      <c r="J103" s="121"/>
    </row>
    <row r="104" spans="1:10" s="5" customFormat="1" ht="20.100000000000001" customHeight="1">
      <c r="A104" s="167" t="s">
        <v>214</v>
      </c>
      <c r="B104" s="168" t="s">
        <v>184</v>
      </c>
      <c r="C104" s="169"/>
      <c r="D104" s="169"/>
      <c r="E104" s="169">
        <f>D104-C104</f>
        <v>0</v>
      </c>
      <c r="F104" s="170"/>
      <c r="G104" s="121"/>
      <c r="H104" s="121"/>
      <c r="I104" s="121"/>
      <c r="J104" s="121"/>
    </row>
    <row r="105" spans="1:10" s="5" customFormat="1" ht="20.100000000000001" customHeight="1">
      <c r="A105" s="166" t="s">
        <v>238</v>
      </c>
      <c r="B105" s="171" t="s">
        <v>186</v>
      </c>
      <c r="C105" s="172"/>
      <c r="D105" s="172"/>
      <c r="E105" s="169">
        <f t="shared" ref="E105:E111" si="11">D105-C105</f>
        <v>0</v>
      </c>
      <c r="F105" s="170"/>
      <c r="G105" s="121"/>
      <c r="H105" s="121"/>
      <c r="I105" s="121"/>
      <c r="J105" s="121"/>
    </row>
    <row r="106" spans="1:10" s="5" customFormat="1" ht="20.100000000000001" customHeight="1">
      <c r="A106" s="166" t="s">
        <v>239</v>
      </c>
      <c r="B106" s="171" t="s">
        <v>187</v>
      </c>
      <c r="C106" s="172"/>
      <c r="D106" s="172"/>
      <c r="E106" s="169">
        <f t="shared" si="11"/>
        <v>0</v>
      </c>
      <c r="F106" s="170"/>
      <c r="G106" s="121"/>
      <c r="H106" s="121"/>
      <c r="I106" s="121"/>
      <c r="J106" s="121"/>
    </row>
    <row r="107" spans="1:10" s="5" customFormat="1" ht="20.100000000000001" customHeight="1">
      <c r="A107" s="166" t="s">
        <v>240</v>
      </c>
      <c r="B107" s="171" t="s">
        <v>188</v>
      </c>
      <c r="C107" s="172"/>
      <c r="D107" s="172"/>
      <c r="E107" s="169">
        <f t="shared" si="11"/>
        <v>0</v>
      </c>
      <c r="F107" s="170"/>
      <c r="G107" s="121"/>
      <c r="H107" s="121"/>
      <c r="I107" s="121"/>
      <c r="J107" s="121"/>
    </row>
    <row r="108" spans="1:10" s="5" customFormat="1" ht="20.100000000000001" customHeight="1">
      <c r="A108" s="155" t="s">
        <v>215</v>
      </c>
      <c r="B108" s="173" t="s">
        <v>185</v>
      </c>
      <c r="C108" s="174"/>
      <c r="D108" s="174"/>
      <c r="E108" s="169">
        <f t="shared" si="11"/>
        <v>0</v>
      </c>
      <c r="F108" s="170"/>
      <c r="G108" s="121"/>
      <c r="H108" s="121"/>
      <c r="I108" s="121"/>
      <c r="J108" s="121"/>
    </row>
    <row r="109" spans="1:10" s="5" customFormat="1" ht="20.100000000000001" customHeight="1">
      <c r="A109" s="166" t="s">
        <v>238</v>
      </c>
      <c r="B109" s="171" t="s">
        <v>189</v>
      </c>
      <c r="C109" s="172"/>
      <c r="D109" s="172"/>
      <c r="E109" s="169">
        <f t="shared" si="11"/>
        <v>0</v>
      </c>
      <c r="F109" s="170"/>
      <c r="G109" s="121"/>
      <c r="H109" s="121"/>
      <c r="I109" s="121"/>
      <c r="J109" s="121"/>
    </row>
    <row r="110" spans="1:10" s="5" customFormat="1" ht="20.100000000000001" customHeight="1">
      <c r="A110" s="175" t="s">
        <v>239</v>
      </c>
      <c r="B110" s="176" t="s">
        <v>190</v>
      </c>
      <c r="C110" s="172"/>
      <c r="D110" s="172"/>
      <c r="E110" s="169">
        <f t="shared" si="11"/>
        <v>0</v>
      </c>
      <c r="F110" s="170"/>
      <c r="G110" s="121"/>
      <c r="H110" s="121"/>
      <c r="I110" s="121"/>
      <c r="J110" s="121"/>
    </row>
    <row r="111" spans="1:10" s="5" customFormat="1" ht="20.100000000000001" customHeight="1" thickBot="1">
      <c r="A111" s="177" t="s">
        <v>240</v>
      </c>
      <c r="B111" s="178" t="s">
        <v>191</v>
      </c>
      <c r="C111" s="172"/>
      <c r="D111" s="172"/>
      <c r="E111" s="169">
        <f t="shared" si="11"/>
        <v>0</v>
      </c>
      <c r="F111" s="170"/>
      <c r="G111" s="121"/>
      <c r="H111" s="121"/>
      <c r="I111" s="121"/>
      <c r="J111" s="121"/>
    </row>
    <row r="112" spans="1:10" s="5" customFormat="1" ht="21" thickBot="1">
      <c r="A112" s="238" t="s">
        <v>192</v>
      </c>
      <c r="B112" s="239"/>
      <c r="C112" s="239"/>
      <c r="D112" s="239"/>
      <c r="E112" s="239"/>
      <c r="F112" s="240"/>
      <c r="G112" s="121"/>
      <c r="H112" s="121"/>
      <c r="I112" s="121"/>
      <c r="J112" s="121"/>
    </row>
    <row r="113" spans="1:10" s="5" customFormat="1" ht="60.75" customHeight="1">
      <c r="A113" s="179" t="s">
        <v>334</v>
      </c>
      <c r="B113" s="180" t="s">
        <v>193</v>
      </c>
      <c r="C113" s="174">
        <f>SUM(C114:C115)</f>
        <v>510</v>
      </c>
      <c r="D113" s="174">
        <f>SUM(D114:D115)</f>
        <v>511</v>
      </c>
      <c r="E113" s="174">
        <f t="shared" ref="E113:E119" si="12">D113-C113</f>
        <v>1</v>
      </c>
      <c r="F113" s="170">
        <f>D113/C113*100</f>
        <v>100.19607843137254</v>
      </c>
      <c r="G113" s="121"/>
      <c r="H113" s="121"/>
      <c r="I113" s="121"/>
      <c r="J113" s="121"/>
    </row>
    <row r="114" spans="1:10" s="5" customFormat="1" ht="20.25">
      <c r="A114" s="139" t="s">
        <v>139</v>
      </c>
      <c r="B114" s="176" t="s">
        <v>194</v>
      </c>
      <c r="C114" s="165">
        <v>24</v>
      </c>
      <c r="D114" s="165">
        <v>23</v>
      </c>
      <c r="E114" s="174">
        <f t="shared" si="12"/>
        <v>-1</v>
      </c>
      <c r="F114" s="170">
        <f t="shared" ref="F114:F119" si="13">D114/C114*100</f>
        <v>95.833333333333343</v>
      </c>
      <c r="G114" s="121"/>
      <c r="H114" s="121"/>
      <c r="I114" s="121"/>
      <c r="J114" s="121"/>
    </row>
    <row r="115" spans="1:10" s="5" customFormat="1" ht="20.25">
      <c r="A115" s="139" t="s">
        <v>338</v>
      </c>
      <c r="B115" s="176" t="s">
        <v>195</v>
      </c>
      <c r="C115" s="165">
        <v>486</v>
      </c>
      <c r="D115" s="165">
        <v>488</v>
      </c>
      <c r="E115" s="174">
        <f t="shared" si="12"/>
        <v>2</v>
      </c>
      <c r="F115" s="170">
        <f t="shared" si="13"/>
        <v>100.41152263374487</v>
      </c>
      <c r="G115" s="121"/>
      <c r="H115" s="121"/>
      <c r="I115" s="121"/>
      <c r="J115" s="121"/>
    </row>
    <row r="116" spans="1:10" s="5" customFormat="1" ht="20.100000000000001" customHeight="1">
      <c r="A116" s="181" t="s">
        <v>5</v>
      </c>
      <c r="B116" s="180" t="s">
        <v>196</v>
      </c>
      <c r="C116" s="127">
        <f>C50</f>
        <v>102000</v>
      </c>
      <c r="D116" s="127">
        <f>D50</f>
        <v>93742.5</v>
      </c>
      <c r="E116" s="174">
        <f t="shared" si="12"/>
        <v>-8257.5</v>
      </c>
      <c r="F116" s="170">
        <f t="shared" si="13"/>
        <v>91.904411764705884</v>
      </c>
      <c r="G116" s="121"/>
      <c r="H116" s="121"/>
      <c r="I116" s="121"/>
      <c r="J116" s="121"/>
    </row>
    <row r="117" spans="1:10" s="5" customFormat="1" ht="40.5">
      <c r="A117" s="181" t="s">
        <v>282</v>
      </c>
      <c r="B117" s="180" t="s">
        <v>197</v>
      </c>
      <c r="C117" s="207">
        <f>((C116/C113)/12)*1000</f>
        <v>16666.666666666668</v>
      </c>
      <c r="D117" s="207">
        <f>((D116/D113)/12)*1000</f>
        <v>15287.42661448141</v>
      </c>
      <c r="E117" s="174">
        <f t="shared" si="12"/>
        <v>-1379.2400521852578</v>
      </c>
      <c r="F117" s="170">
        <f t="shared" si="13"/>
        <v>91.724559686888455</v>
      </c>
      <c r="G117" s="121"/>
      <c r="H117" s="121"/>
      <c r="I117" s="121"/>
      <c r="J117" s="121"/>
    </row>
    <row r="118" spans="1:10" s="5" customFormat="1" ht="20.100000000000001" customHeight="1">
      <c r="A118" s="139" t="s">
        <v>139</v>
      </c>
      <c r="B118" s="176" t="s">
        <v>330</v>
      </c>
      <c r="C118" s="208">
        <v>20486</v>
      </c>
      <c r="D118" s="208">
        <v>19945</v>
      </c>
      <c r="E118" s="174">
        <f t="shared" si="12"/>
        <v>-541</v>
      </c>
      <c r="F118" s="170">
        <f t="shared" si="13"/>
        <v>97.359172117543693</v>
      </c>
      <c r="G118" s="121"/>
      <c r="H118" s="121"/>
      <c r="I118" s="121"/>
      <c r="J118" s="121"/>
    </row>
    <row r="119" spans="1:10" s="5" customFormat="1" ht="20.100000000000001" customHeight="1">
      <c r="A119" s="139" t="s">
        <v>338</v>
      </c>
      <c r="B119" s="176" t="s">
        <v>331</v>
      </c>
      <c r="C119" s="164">
        <v>16478</v>
      </c>
      <c r="D119" s="164">
        <v>15068</v>
      </c>
      <c r="E119" s="174">
        <f t="shared" si="12"/>
        <v>-1410</v>
      </c>
      <c r="F119" s="170">
        <f t="shared" si="13"/>
        <v>91.443136302949384</v>
      </c>
      <c r="G119" s="121"/>
      <c r="H119" s="121"/>
      <c r="I119" s="121"/>
      <c r="J119" s="121"/>
    </row>
    <row r="120" spans="1:10" s="5" customFormat="1" ht="20.100000000000001" customHeight="1">
      <c r="A120" s="182" t="s">
        <v>346</v>
      </c>
      <c r="B120" s="183" t="s">
        <v>347</v>
      </c>
      <c r="C120" s="195"/>
      <c r="D120" s="195"/>
      <c r="E120" s="195"/>
      <c r="F120" s="196"/>
      <c r="G120" s="121"/>
      <c r="H120" s="121"/>
      <c r="I120" s="121"/>
      <c r="J120" s="121"/>
    </row>
    <row r="121" spans="1:10" ht="18.75" customHeight="1">
      <c r="A121" s="185" t="s">
        <v>327</v>
      </c>
      <c r="B121" s="101"/>
      <c r="C121" s="197"/>
      <c r="D121" s="241" t="s">
        <v>342</v>
      </c>
      <c r="E121" s="241"/>
      <c r="F121" s="241"/>
      <c r="G121" s="104"/>
      <c r="H121" s="104"/>
      <c r="I121" s="104"/>
      <c r="J121" s="104"/>
    </row>
    <row r="122" spans="1:10" s="2" customFormat="1" ht="20.100000000000001" customHeight="1">
      <c r="A122" s="102" t="s">
        <v>211</v>
      </c>
      <c r="B122" s="104"/>
      <c r="C122" s="213"/>
      <c r="D122" s="213"/>
      <c r="E122" s="231" t="s">
        <v>70</v>
      </c>
      <c r="F122" s="231"/>
      <c r="G122" s="105"/>
      <c r="H122" s="186"/>
      <c r="I122" s="186"/>
      <c r="J122" s="186"/>
    </row>
    <row r="123" spans="1:10" ht="20.25">
      <c r="A123" s="184"/>
      <c r="B123" s="101"/>
      <c r="C123" s="205"/>
      <c r="D123" s="202"/>
      <c r="E123" s="202"/>
      <c r="F123" s="202"/>
      <c r="G123" s="104"/>
      <c r="H123" s="104"/>
      <c r="I123" s="104"/>
      <c r="J123" s="104"/>
    </row>
    <row r="124" spans="1:10" ht="20.25">
      <c r="A124" s="184"/>
      <c r="B124" s="101"/>
      <c r="C124" s="205"/>
      <c r="D124" s="202"/>
      <c r="E124" s="202"/>
      <c r="F124" s="202"/>
      <c r="G124" s="104"/>
      <c r="H124" s="104"/>
      <c r="I124" s="104"/>
      <c r="J124" s="104"/>
    </row>
    <row r="125" spans="1:10" ht="20.25">
      <c r="A125" s="184"/>
      <c r="B125" s="101"/>
      <c r="C125" s="205"/>
      <c r="D125" s="202"/>
      <c r="E125" s="202"/>
      <c r="F125" s="202"/>
      <c r="G125" s="104"/>
      <c r="H125" s="104"/>
      <c r="I125" s="104"/>
      <c r="J125" s="104"/>
    </row>
    <row r="126" spans="1:10" ht="20.25">
      <c r="A126" s="184"/>
      <c r="B126" s="101"/>
      <c r="C126" s="205"/>
      <c r="D126" s="202"/>
      <c r="E126" s="202"/>
      <c r="F126" s="202"/>
      <c r="G126" s="104"/>
      <c r="H126" s="104"/>
      <c r="I126" s="104"/>
      <c r="J126" s="104"/>
    </row>
    <row r="127" spans="1:10" ht="20.25">
      <c r="A127" s="184"/>
      <c r="B127" s="104"/>
      <c r="C127" s="118"/>
      <c r="D127" s="118"/>
      <c r="E127" s="118"/>
      <c r="F127" s="118"/>
      <c r="G127" s="104"/>
      <c r="H127" s="104"/>
      <c r="I127" s="104"/>
      <c r="J127" s="104"/>
    </row>
    <row r="128" spans="1:10" ht="20.25">
      <c r="A128" s="184"/>
      <c r="B128" s="104"/>
      <c r="C128" s="118"/>
      <c r="D128" s="118"/>
      <c r="E128" s="118"/>
      <c r="F128" s="118"/>
      <c r="G128" s="104"/>
      <c r="H128" s="104"/>
      <c r="I128" s="104"/>
      <c r="J128" s="104"/>
    </row>
    <row r="129" spans="1:10" ht="20.25">
      <c r="A129" s="184"/>
      <c r="B129" s="104"/>
      <c r="C129" s="118"/>
      <c r="D129" s="118"/>
      <c r="E129" s="118"/>
      <c r="F129" s="118"/>
      <c r="G129" s="104"/>
      <c r="H129" s="104"/>
      <c r="I129" s="104"/>
      <c r="J129" s="104"/>
    </row>
    <row r="130" spans="1:10" ht="20.25">
      <c r="A130" s="184"/>
      <c r="B130" s="104"/>
      <c r="C130" s="118"/>
      <c r="D130" s="118"/>
      <c r="E130" s="118"/>
      <c r="F130" s="118"/>
      <c r="G130" s="104"/>
      <c r="H130" s="104"/>
      <c r="I130" s="104"/>
      <c r="J130" s="104"/>
    </row>
    <row r="131" spans="1:10">
      <c r="A131" s="37"/>
      <c r="B131" s="3"/>
      <c r="C131" s="198"/>
      <c r="D131" s="198"/>
      <c r="E131" s="198"/>
      <c r="F131" s="198"/>
    </row>
    <row r="132" spans="1:10">
      <c r="A132" s="37"/>
      <c r="B132" s="3"/>
      <c r="C132" s="198"/>
      <c r="D132" s="198"/>
      <c r="E132" s="198"/>
      <c r="F132" s="198"/>
    </row>
    <row r="133" spans="1:10">
      <c r="A133" s="37"/>
      <c r="B133" s="3"/>
      <c r="C133" s="198"/>
      <c r="D133" s="198"/>
      <c r="E133" s="198"/>
      <c r="F133" s="198"/>
    </row>
    <row r="134" spans="1:10">
      <c r="A134" s="37"/>
      <c r="B134" s="3"/>
      <c r="C134" s="198"/>
      <c r="D134" s="198"/>
      <c r="E134" s="198"/>
      <c r="F134" s="198"/>
    </row>
    <row r="135" spans="1:10">
      <c r="A135" s="37"/>
      <c r="B135" s="3"/>
      <c r="C135" s="198"/>
      <c r="D135" s="198"/>
      <c r="E135" s="198"/>
      <c r="F135" s="198"/>
    </row>
    <row r="136" spans="1:10">
      <c r="A136" s="37"/>
      <c r="B136" s="3"/>
      <c r="C136" s="198"/>
      <c r="D136" s="198"/>
      <c r="E136" s="198"/>
      <c r="F136" s="198"/>
    </row>
    <row r="137" spans="1:10">
      <c r="A137" s="37"/>
      <c r="B137" s="3"/>
      <c r="C137" s="198"/>
      <c r="D137" s="198"/>
      <c r="E137" s="198"/>
      <c r="F137" s="198"/>
    </row>
    <row r="138" spans="1:10">
      <c r="A138" s="37"/>
      <c r="B138" s="3"/>
      <c r="C138" s="198"/>
      <c r="D138" s="198"/>
      <c r="E138" s="198"/>
      <c r="F138" s="198"/>
    </row>
    <row r="139" spans="1:10">
      <c r="A139" s="37"/>
      <c r="B139" s="3"/>
      <c r="C139" s="198"/>
      <c r="D139" s="198"/>
      <c r="E139" s="198"/>
      <c r="F139" s="198"/>
    </row>
    <row r="140" spans="1:10">
      <c r="A140" s="37"/>
      <c r="B140" s="3"/>
      <c r="C140" s="198"/>
      <c r="D140" s="198"/>
      <c r="E140" s="198"/>
      <c r="F140" s="198"/>
    </row>
    <row r="141" spans="1:10">
      <c r="A141" s="37"/>
      <c r="B141" s="3"/>
      <c r="C141" s="198"/>
      <c r="D141" s="198"/>
      <c r="E141" s="198"/>
      <c r="F141" s="198"/>
    </row>
    <row r="142" spans="1:10">
      <c r="A142" s="37"/>
      <c r="B142" s="3"/>
      <c r="C142" s="198"/>
      <c r="D142" s="198"/>
      <c r="E142" s="198"/>
      <c r="F142" s="198"/>
    </row>
    <row r="143" spans="1:10">
      <c r="A143" s="37"/>
      <c r="B143" s="3"/>
      <c r="C143" s="198"/>
      <c r="D143" s="198"/>
      <c r="E143" s="198"/>
      <c r="F143" s="198"/>
    </row>
    <row r="144" spans="1:10">
      <c r="A144" s="37"/>
      <c r="B144" s="3"/>
      <c r="C144" s="198"/>
      <c r="D144" s="198"/>
      <c r="E144" s="198"/>
      <c r="F144" s="198"/>
    </row>
    <row r="145" spans="1:6">
      <c r="A145" s="37"/>
      <c r="B145" s="3"/>
      <c r="C145" s="198"/>
      <c r="D145" s="198"/>
      <c r="E145" s="198"/>
      <c r="F145" s="198"/>
    </row>
    <row r="146" spans="1:6">
      <c r="A146" s="37"/>
      <c r="B146" s="3"/>
      <c r="C146" s="198"/>
      <c r="D146" s="198"/>
      <c r="E146" s="198"/>
      <c r="F146" s="198"/>
    </row>
    <row r="147" spans="1:6">
      <c r="A147" s="37"/>
      <c r="B147" s="3"/>
      <c r="C147" s="198"/>
      <c r="D147" s="198"/>
      <c r="E147" s="198"/>
      <c r="F147" s="198"/>
    </row>
    <row r="148" spans="1:6">
      <c r="A148" s="37"/>
      <c r="B148" s="3"/>
      <c r="C148" s="198"/>
      <c r="D148" s="198"/>
      <c r="E148" s="198"/>
      <c r="F148" s="198"/>
    </row>
    <row r="149" spans="1:6">
      <c r="A149" s="37"/>
      <c r="B149" s="3"/>
      <c r="C149" s="198"/>
      <c r="D149" s="198"/>
      <c r="E149" s="198"/>
      <c r="F149" s="198"/>
    </row>
    <row r="150" spans="1:6">
      <c r="A150" s="37"/>
      <c r="B150" s="3"/>
      <c r="C150" s="198"/>
      <c r="D150" s="198"/>
      <c r="E150" s="198"/>
      <c r="F150" s="198"/>
    </row>
    <row r="151" spans="1:6">
      <c r="A151" s="37"/>
      <c r="B151" s="3"/>
      <c r="C151" s="198"/>
      <c r="D151" s="198"/>
      <c r="E151" s="198"/>
      <c r="F151" s="198"/>
    </row>
    <row r="152" spans="1:6">
      <c r="A152" s="37"/>
      <c r="B152" s="3"/>
      <c r="C152" s="198"/>
      <c r="D152" s="198"/>
      <c r="E152" s="198"/>
      <c r="F152" s="198"/>
    </row>
    <row r="153" spans="1:6">
      <c r="A153" s="37"/>
      <c r="B153" s="3"/>
      <c r="C153" s="198"/>
      <c r="D153" s="198"/>
      <c r="E153" s="198"/>
      <c r="F153" s="198"/>
    </row>
    <row r="154" spans="1:6">
      <c r="A154" s="37"/>
      <c r="B154" s="3"/>
      <c r="C154" s="198"/>
      <c r="D154" s="198"/>
      <c r="E154" s="198"/>
      <c r="F154" s="198"/>
    </row>
    <row r="155" spans="1:6">
      <c r="A155" s="37"/>
      <c r="B155" s="3"/>
      <c r="C155" s="198"/>
      <c r="D155" s="198"/>
      <c r="E155" s="198"/>
      <c r="F155" s="198"/>
    </row>
    <row r="156" spans="1:6">
      <c r="A156" s="37"/>
      <c r="B156" s="3"/>
      <c r="C156" s="198"/>
      <c r="D156" s="198"/>
      <c r="E156" s="198"/>
      <c r="F156" s="198"/>
    </row>
    <row r="157" spans="1:6">
      <c r="A157" s="37"/>
      <c r="B157" s="3"/>
      <c r="C157" s="198"/>
      <c r="D157" s="198"/>
      <c r="E157" s="198"/>
      <c r="F157" s="198"/>
    </row>
    <row r="158" spans="1:6">
      <c r="A158" s="37"/>
      <c r="B158" s="3"/>
      <c r="C158" s="198"/>
      <c r="D158" s="198"/>
      <c r="E158" s="198"/>
      <c r="F158" s="198"/>
    </row>
    <row r="159" spans="1:6">
      <c r="A159" s="37"/>
      <c r="B159" s="3"/>
      <c r="C159" s="198"/>
      <c r="D159" s="198"/>
      <c r="E159" s="198"/>
      <c r="F159" s="198"/>
    </row>
    <row r="160" spans="1:6">
      <c r="A160" s="37"/>
      <c r="B160" s="3"/>
      <c r="C160" s="198"/>
      <c r="D160" s="198"/>
      <c r="E160" s="198"/>
      <c r="F160" s="198"/>
    </row>
    <row r="161" spans="1:6">
      <c r="A161" s="37"/>
      <c r="B161" s="3"/>
      <c r="C161" s="198"/>
      <c r="D161" s="198"/>
      <c r="E161" s="198"/>
      <c r="F161" s="198"/>
    </row>
    <row r="162" spans="1:6">
      <c r="A162" s="37"/>
      <c r="B162" s="3"/>
      <c r="C162" s="198"/>
      <c r="D162" s="198"/>
      <c r="E162" s="198"/>
      <c r="F162" s="198"/>
    </row>
    <row r="163" spans="1:6">
      <c r="A163" s="37"/>
      <c r="B163" s="3"/>
      <c r="C163" s="198"/>
      <c r="D163" s="198"/>
      <c r="E163" s="198"/>
      <c r="F163" s="198"/>
    </row>
    <row r="164" spans="1:6">
      <c r="A164" s="37"/>
      <c r="B164" s="3"/>
      <c r="C164" s="198"/>
      <c r="D164" s="198"/>
      <c r="E164" s="198"/>
      <c r="F164" s="198"/>
    </row>
    <row r="165" spans="1:6">
      <c r="A165" s="37"/>
      <c r="B165" s="3"/>
      <c r="C165" s="198"/>
      <c r="D165" s="198"/>
      <c r="E165" s="198"/>
      <c r="F165" s="198"/>
    </row>
    <row r="166" spans="1:6">
      <c r="A166" s="37"/>
      <c r="B166" s="3"/>
      <c r="C166" s="198"/>
      <c r="D166" s="198"/>
      <c r="E166" s="198"/>
      <c r="F166" s="198"/>
    </row>
    <row r="167" spans="1:6">
      <c r="A167" s="37"/>
      <c r="B167" s="3"/>
      <c r="C167" s="198"/>
      <c r="D167" s="198"/>
      <c r="E167" s="198"/>
      <c r="F167" s="198"/>
    </row>
    <row r="168" spans="1:6">
      <c r="A168" s="37"/>
      <c r="B168" s="3"/>
      <c r="C168" s="198"/>
      <c r="D168" s="198"/>
      <c r="E168" s="198"/>
      <c r="F168" s="198"/>
    </row>
    <row r="169" spans="1:6">
      <c r="A169" s="37"/>
      <c r="B169" s="3"/>
      <c r="C169" s="198"/>
      <c r="D169" s="198"/>
      <c r="E169" s="198"/>
      <c r="F169" s="198"/>
    </row>
    <row r="170" spans="1:6">
      <c r="A170" s="37"/>
      <c r="B170" s="3"/>
      <c r="C170" s="198"/>
      <c r="D170" s="198"/>
      <c r="E170" s="198"/>
      <c r="F170" s="198"/>
    </row>
    <row r="171" spans="1:6">
      <c r="A171" s="37"/>
      <c r="B171" s="3"/>
      <c r="C171" s="198"/>
      <c r="D171" s="198"/>
      <c r="E171" s="198"/>
      <c r="F171" s="198"/>
    </row>
    <row r="172" spans="1:6">
      <c r="A172" s="37"/>
      <c r="B172" s="3"/>
      <c r="C172" s="198"/>
      <c r="D172" s="198"/>
      <c r="E172" s="198"/>
      <c r="F172" s="198"/>
    </row>
    <row r="173" spans="1:6">
      <c r="A173" s="37"/>
      <c r="B173" s="3"/>
      <c r="C173" s="198"/>
      <c r="D173" s="198"/>
      <c r="E173" s="198"/>
      <c r="F173" s="198"/>
    </row>
    <row r="174" spans="1:6">
      <c r="A174" s="37"/>
      <c r="B174" s="3"/>
      <c r="C174" s="198"/>
      <c r="D174" s="198"/>
      <c r="E174" s="198"/>
      <c r="F174" s="198"/>
    </row>
    <row r="175" spans="1:6">
      <c r="A175" s="37"/>
      <c r="B175" s="3"/>
      <c r="C175" s="198"/>
      <c r="D175" s="198"/>
      <c r="E175" s="198"/>
      <c r="F175" s="198"/>
    </row>
    <row r="176" spans="1:6">
      <c r="A176" s="37"/>
      <c r="B176" s="3"/>
      <c r="C176" s="198"/>
      <c r="D176" s="198"/>
      <c r="E176" s="198"/>
      <c r="F176" s="198"/>
    </row>
    <row r="177" spans="1:6">
      <c r="A177" s="37"/>
      <c r="B177" s="3"/>
      <c r="C177" s="198"/>
      <c r="D177" s="198"/>
      <c r="E177" s="198"/>
      <c r="F177" s="198"/>
    </row>
    <row r="178" spans="1:6">
      <c r="A178" s="37"/>
      <c r="B178" s="3"/>
      <c r="C178" s="198"/>
      <c r="D178" s="198"/>
      <c r="E178" s="198"/>
      <c r="F178" s="198"/>
    </row>
    <row r="179" spans="1:6">
      <c r="A179" s="37"/>
      <c r="B179" s="3"/>
      <c r="C179" s="198"/>
      <c r="D179" s="198"/>
      <c r="E179" s="198"/>
      <c r="F179" s="198"/>
    </row>
    <row r="180" spans="1:6">
      <c r="A180" s="37"/>
      <c r="B180" s="3"/>
      <c r="C180" s="198"/>
      <c r="D180" s="198"/>
      <c r="E180" s="198"/>
      <c r="F180" s="198"/>
    </row>
    <row r="181" spans="1:6">
      <c r="A181" s="37"/>
      <c r="B181" s="3"/>
      <c r="C181" s="198"/>
      <c r="D181" s="198"/>
      <c r="E181" s="198"/>
      <c r="F181" s="198"/>
    </row>
    <row r="182" spans="1:6">
      <c r="A182" s="37"/>
      <c r="B182" s="3"/>
      <c r="C182" s="198"/>
      <c r="D182" s="198"/>
      <c r="E182" s="198"/>
      <c r="F182" s="198"/>
    </row>
    <row r="183" spans="1:6">
      <c r="A183" s="37"/>
      <c r="B183" s="3"/>
      <c r="C183" s="198"/>
      <c r="D183" s="198"/>
      <c r="E183" s="198"/>
      <c r="F183" s="198"/>
    </row>
    <row r="184" spans="1:6">
      <c r="A184" s="37"/>
      <c r="B184" s="3"/>
      <c r="C184" s="198"/>
      <c r="D184" s="198"/>
      <c r="E184" s="198"/>
      <c r="F184" s="198"/>
    </row>
    <row r="185" spans="1:6">
      <c r="A185" s="37"/>
      <c r="B185" s="3"/>
      <c r="C185" s="198"/>
      <c r="D185" s="198"/>
      <c r="E185" s="198"/>
      <c r="F185" s="198"/>
    </row>
    <row r="186" spans="1:6">
      <c r="A186" s="37"/>
      <c r="B186" s="3"/>
      <c r="C186" s="198"/>
      <c r="D186" s="198"/>
      <c r="E186" s="198"/>
      <c r="F186" s="198"/>
    </row>
    <row r="187" spans="1:6">
      <c r="A187" s="37"/>
      <c r="B187" s="3"/>
      <c r="C187" s="198"/>
      <c r="D187" s="198"/>
      <c r="E187" s="198"/>
      <c r="F187" s="198"/>
    </row>
    <row r="188" spans="1:6">
      <c r="A188" s="37"/>
      <c r="B188" s="3"/>
      <c r="C188" s="198"/>
      <c r="D188" s="198"/>
      <c r="E188" s="198"/>
      <c r="F188" s="198"/>
    </row>
    <row r="189" spans="1:6">
      <c r="A189" s="37"/>
      <c r="B189" s="3"/>
      <c r="C189" s="198"/>
      <c r="D189" s="198"/>
      <c r="E189" s="198"/>
      <c r="F189" s="198"/>
    </row>
    <row r="190" spans="1:6">
      <c r="A190" s="37"/>
      <c r="B190" s="3"/>
      <c r="C190" s="198"/>
      <c r="D190" s="198"/>
      <c r="E190" s="198"/>
      <c r="F190" s="198"/>
    </row>
    <row r="191" spans="1:6">
      <c r="A191" s="37"/>
      <c r="B191" s="3"/>
      <c r="C191" s="198"/>
      <c r="D191" s="198"/>
      <c r="E191" s="198"/>
      <c r="F191" s="198"/>
    </row>
    <row r="192" spans="1:6">
      <c r="A192" s="37"/>
      <c r="B192" s="3"/>
      <c r="C192" s="198"/>
      <c r="D192" s="198"/>
      <c r="E192" s="198"/>
      <c r="F192" s="198"/>
    </row>
    <row r="193" spans="1:6">
      <c r="A193" s="37"/>
      <c r="B193" s="3"/>
      <c r="C193" s="198"/>
      <c r="D193" s="198"/>
      <c r="E193" s="198"/>
      <c r="F193" s="198"/>
    </row>
    <row r="194" spans="1:6">
      <c r="A194" s="37"/>
      <c r="B194" s="3"/>
      <c r="C194" s="198"/>
      <c r="D194" s="198"/>
      <c r="E194" s="198"/>
      <c r="F194" s="198"/>
    </row>
    <row r="195" spans="1:6">
      <c r="A195" s="37"/>
      <c r="B195" s="3"/>
      <c r="C195" s="198"/>
      <c r="D195" s="198"/>
      <c r="E195" s="198"/>
      <c r="F195" s="198"/>
    </row>
    <row r="196" spans="1:6">
      <c r="A196" s="37"/>
      <c r="B196" s="3"/>
      <c r="C196" s="198"/>
      <c r="D196" s="198"/>
      <c r="E196" s="198"/>
      <c r="F196" s="198"/>
    </row>
    <row r="197" spans="1:6">
      <c r="A197" s="37"/>
      <c r="B197" s="3"/>
      <c r="C197" s="198"/>
      <c r="D197" s="198"/>
      <c r="E197" s="198"/>
      <c r="F197" s="198"/>
    </row>
    <row r="198" spans="1:6">
      <c r="A198" s="37"/>
      <c r="B198" s="3"/>
      <c r="C198" s="198"/>
      <c r="D198" s="198"/>
      <c r="E198" s="198"/>
      <c r="F198" s="198"/>
    </row>
    <row r="199" spans="1:6">
      <c r="A199" s="37"/>
      <c r="B199" s="3"/>
      <c r="C199" s="198"/>
      <c r="D199" s="198"/>
      <c r="E199" s="198"/>
      <c r="F199" s="198"/>
    </row>
    <row r="200" spans="1:6">
      <c r="A200" s="37"/>
      <c r="B200" s="3"/>
      <c r="C200" s="198"/>
      <c r="D200" s="198"/>
      <c r="E200" s="198"/>
      <c r="F200" s="198"/>
    </row>
    <row r="201" spans="1:6">
      <c r="A201" s="37"/>
      <c r="B201" s="3"/>
      <c r="C201" s="198"/>
      <c r="D201" s="198"/>
      <c r="E201" s="198"/>
      <c r="F201" s="198"/>
    </row>
    <row r="202" spans="1:6">
      <c r="A202" s="37"/>
      <c r="B202" s="3"/>
      <c r="C202" s="198"/>
      <c r="D202" s="198"/>
      <c r="E202" s="198"/>
      <c r="F202" s="198"/>
    </row>
    <row r="203" spans="1:6">
      <c r="A203" s="37"/>
      <c r="B203" s="3"/>
      <c r="C203" s="198"/>
      <c r="D203" s="198"/>
      <c r="E203" s="198"/>
      <c r="F203" s="198"/>
    </row>
    <row r="204" spans="1:6">
      <c r="A204" s="37"/>
      <c r="B204" s="3"/>
      <c r="C204" s="198"/>
      <c r="D204" s="198"/>
      <c r="E204" s="198"/>
      <c r="F204" s="198"/>
    </row>
    <row r="205" spans="1:6">
      <c r="A205" s="37"/>
      <c r="B205" s="3"/>
      <c r="C205" s="198"/>
      <c r="D205" s="198"/>
      <c r="E205" s="198"/>
      <c r="F205" s="198"/>
    </row>
    <row r="206" spans="1:6">
      <c r="A206" s="37"/>
      <c r="B206" s="3"/>
      <c r="C206" s="198"/>
      <c r="D206" s="198"/>
      <c r="E206" s="198"/>
      <c r="F206" s="198"/>
    </row>
    <row r="207" spans="1:6">
      <c r="A207" s="37"/>
      <c r="B207" s="3"/>
      <c r="C207" s="198"/>
      <c r="D207" s="198"/>
      <c r="E207" s="198"/>
      <c r="F207" s="198"/>
    </row>
    <row r="208" spans="1:6">
      <c r="A208" s="37"/>
      <c r="B208" s="3"/>
      <c r="C208" s="198"/>
      <c r="D208" s="198"/>
      <c r="E208" s="198"/>
      <c r="F208" s="198"/>
    </row>
    <row r="209" spans="1:6">
      <c r="A209" s="37"/>
      <c r="B209" s="3"/>
      <c r="C209" s="198"/>
      <c r="D209" s="198"/>
      <c r="E209" s="198"/>
      <c r="F209" s="198"/>
    </row>
    <row r="210" spans="1:6">
      <c r="A210" s="37"/>
      <c r="B210" s="3"/>
      <c r="C210" s="198"/>
      <c r="D210" s="198"/>
      <c r="E210" s="198"/>
      <c r="F210" s="198"/>
    </row>
    <row r="211" spans="1:6">
      <c r="A211" s="37"/>
      <c r="B211" s="3"/>
      <c r="C211" s="198"/>
      <c r="D211" s="198"/>
      <c r="E211" s="198"/>
      <c r="F211" s="198"/>
    </row>
    <row r="212" spans="1:6">
      <c r="A212" s="37"/>
      <c r="B212" s="3"/>
      <c r="C212" s="198"/>
      <c r="D212" s="198"/>
      <c r="E212" s="198"/>
      <c r="F212" s="198"/>
    </row>
    <row r="213" spans="1:6">
      <c r="A213" s="37"/>
      <c r="B213" s="3"/>
      <c r="C213" s="198"/>
      <c r="D213" s="198"/>
      <c r="E213" s="198"/>
      <c r="F213" s="198"/>
    </row>
    <row r="214" spans="1:6">
      <c r="A214" s="37"/>
      <c r="B214" s="3"/>
      <c r="C214" s="198"/>
      <c r="D214" s="198"/>
      <c r="E214" s="198"/>
      <c r="F214" s="198"/>
    </row>
    <row r="215" spans="1:6">
      <c r="A215" s="37"/>
      <c r="B215" s="3"/>
      <c r="C215" s="198"/>
      <c r="D215" s="198"/>
      <c r="E215" s="198"/>
      <c r="F215" s="198"/>
    </row>
    <row r="216" spans="1:6">
      <c r="A216" s="37"/>
      <c r="B216" s="3"/>
      <c r="C216" s="198"/>
      <c r="D216" s="198"/>
      <c r="E216" s="198"/>
      <c r="F216" s="198"/>
    </row>
    <row r="217" spans="1:6">
      <c r="A217" s="37"/>
      <c r="B217" s="3"/>
      <c r="C217" s="198"/>
      <c r="D217" s="198"/>
      <c r="E217" s="198"/>
      <c r="F217" s="198"/>
    </row>
    <row r="218" spans="1:6">
      <c r="A218" s="37"/>
      <c r="B218" s="3"/>
      <c r="C218" s="198"/>
      <c r="D218" s="198"/>
      <c r="E218" s="198"/>
      <c r="F218" s="198"/>
    </row>
    <row r="219" spans="1:6">
      <c r="A219" s="37"/>
      <c r="B219" s="3"/>
      <c r="C219" s="198"/>
      <c r="D219" s="198"/>
      <c r="E219" s="198"/>
      <c r="F219" s="198"/>
    </row>
    <row r="220" spans="1:6">
      <c r="A220" s="37"/>
      <c r="B220" s="3"/>
      <c r="C220" s="198"/>
      <c r="D220" s="198"/>
      <c r="E220" s="198"/>
      <c r="F220" s="198"/>
    </row>
    <row r="221" spans="1:6">
      <c r="A221" s="37"/>
      <c r="B221" s="3"/>
      <c r="C221" s="198"/>
      <c r="D221" s="198"/>
      <c r="E221" s="198"/>
      <c r="F221" s="198"/>
    </row>
    <row r="222" spans="1:6">
      <c r="A222" s="37"/>
      <c r="B222" s="3"/>
      <c r="C222" s="198"/>
      <c r="D222" s="198"/>
      <c r="E222" s="198"/>
      <c r="F222" s="198"/>
    </row>
    <row r="223" spans="1:6">
      <c r="A223" s="37"/>
      <c r="B223" s="3"/>
      <c r="C223" s="198"/>
      <c r="D223" s="198"/>
      <c r="E223" s="198"/>
      <c r="F223" s="198"/>
    </row>
    <row r="224" spans="1:6">
      <c r="A224" s="37"/>
      <c r="B224" s="3"/>
      <c r="C224" s="198"/>
      <c r="D224" s="198"/>
      <c r="E224" s="198"/>
      <c r="F224" s="198"/>
    </row>
    <row r="225" spans="1:6">
      <c r="A225" s="37"/>
      <c r="B225" s="3"/>
      <c r="C225" s="198"/>
      <c r="D225" s="198"/>
      <c r="E225" s="198"/>
      <c r="F225" s="198"/>
    </row>
    <row r="226" spans="1:6">
      <c r="A226" s="37"/>
      <c r="B226" s="3"/>
      <c r="C226" s="198"/>
      <c r="D226" s="198"/>
      <c r="E226" s="198"/>
      <c r="F226" s="198"/>
    </row>
    <row r="227" spans="1:6">
      <c r="A227" s="37"/>
      <c r="B227" s="3"/>
      <c r="C227" s="198"/>
      <c r="D227" s="198"/>
      <c r="E227" s="198"/>
      <c r="F227" s="198"/>
    </row>
    <row r="228" spans="1:6">
      <c r="A228" s="37"/>
      <c r="B228" s="3"/>
      <c r="C228" s="198"/>
      <c r="D228" s="198"/>
      <c r="E228" s="198"/>
      <c r="F228" s="198"/>
    </row>
    <row r="229" spans="1:6">
      <c r="A229" s="37"/>
      <c r="B229" s="3"/>
      <c r="C229" s="198"/>
      <c r="D229" s="198"/>
      <c r="E229" s="198"/>
      <c r="F229" s="198"/>
    </row>
    <row r="230" spans="1:6">
      <c r="A230" s="37"/>
      <c r="B230" s="3"/>
      <c r="C230" s="198"/>
      <c r="D230" s="198"/>
      <c r="E230" s="198"/>
      <c r="F230" s="198"/>
    </row>
    <row r="231" spans="1:6">
      <c r="A231" s="37"/>
      <c r="B231" s="3"/>
      <c r="C231" s="198"/>
      <c r="D231" s="198"/>
      <c r="E231" s="198"/>
      <c r="F231" s="198"/>
    </row>
    <row r="232" spans="1:6">
      <c r="A232" s="37"/>
      <c r="B232" s="3"/>
      <c r="C232" s="198"/>
      <c r="D232" s="198"/>
      <c r="E232" s="198"/>
      <c r="F232" s="198"/>
    </row>
    <row r="233" spans="1:6">
      <c r="A233" s="37"/>
      <c r="B233" s="3"/>
      <c r="C233" s="198"/>
      <c r="D233" s="198"/>
      <c r="E233" s="198"/>
      <c r="F233" s="198"/>
    </row>
    <row r="234" spans="1:6">
      <c r="A234" s="37"/>
      <c r="B234" s="3"/>
      <c r="C234" s="198"/>
      <c r="D234" s="198"/>
      <c r="E234" s="198"/>
      <c r="F234" s="198"/>
    </row>
    <row r="235" spans="1:6">
      <c r="A235" s="37"/>
      <c r="B235" s="3"/>
      <c r="C235" s="198"/>
      <c r="D235" s="198"/>
      <c r="E235" s="198"/>
      <c r="F235" s="198"/>
    </row>
    <row r="236" spans="1:6">
      <c r="A236" s="37"/>
      <c r="B236" s="3"/>
      <c r="C236" s="198"/>
      <c r="D236" s="198"/>
      <c r="E236" s="198"/>
      <c r="F236" s="198"/>
    </row>
    <row r="237" spans="1:6">
      <c r="A237" s="37"/>
      <c r="B237" s="3"/>
      <c r="C237" s="198"/>
      <c r="D237" s="198"/>
      <c r="E237" s="198"/>
      <c r="F237" s="198"/>
    </row>
    <row r="238" spans="1:6">
      <c r="A238" s="37"/>
      <c r="B238" s="3"/>
      <c r="C238" s="198"/>
      <c r="D238" s="198"/>
      <c r="E238" s="198"/>
      <c r="F238" s="198"/>
    </row>
    <row r="239" spans="1:6">
      <c r="A239" s="37"/>
      <c r="B239" s="3"/>
      <c r="C239" s="198"/>
      <c r="D239" s="198"/>
      <c r="E239" s="198"/>
      <c r="F239" s="198"/>
    </row>
    <row r="240" spans="1:6">
      <c r="A240" s="37"/>
      <c r="B240" s="3"/>
      <c r="C240" s="198"/>
      <c r="D240" s="198"/>
      <c r="E240" s="198"/>
      <c r="F240" s="198"/>
    </row>
    <row r="241" spans="1:6">
      <c r="A241" s="37"/>
      <c r="B241" s="3"/>
      <c r="C241" s="198"/>
      <c r="D241" s="198"/>
      <c r="E241" s="198"/>
      <c r="F241" s="198"/>
    </row>
    <row r="242" spans="1:6">
      <c r="A242" s="37"/>
      <c r="B242" s="3"/>
      <c r="C242" s="198"/>
      <c r="D242" s="198"/>
      <c r="E242" s="198"/>
      <c r="F242" s="198"/>
    </row>
    <row r="243" spans="1:6">
      <c r="A243" s="37"/>
      <c r="B243" s="3"/>
      <c r="C243" s="198"/>
      <c r="D243" s="198"/>
      <c r="E243" s="198"/>
      <c r="F243" s="198"/>
    </row>
    <row r="244" spans="1:6">
      <c r="A244" s="37"/>
      <c r="B244" s="3"/>
      <c r="C244" s="198"/>
      <c r="D244" s="198"/>
      <c r="E244" s="198"/>
      <c r="F244" s="198"/>
    </row>
    <row r="245" spans="1:6">
      <c r="A245" s="37"/>
      <c r="B245" s="3"/>
      <c r="C245" s="198"/>
      <c r="D245" s="198"/>
      <c r="E245" s="198"/>
      <c r="F245" s="198"/>
    </row>
    <row r="246" spans="1:6">
      <c r="A246" s="37"/>
      <c r="B246" s="3"/>
      <c r="C246" s="198"/>
      <c r="D246" s="198"/>
      <c r="E246" s="198"/>
      <c r="F246" s="198"/>
    </row>
    <row r="247" spans="1:6">
      <c r="A247" s="37"/>
      <c r="B247" s="3"/>
      <c r="C247" s="198"/>
      <c r="D247" s="198"/>
      <c r="E247" s="198"/>
      <c r="F247" s="198"/>
    </row>
    <row r="248" spans="1:6">
      <c r="A248" s="37"/>
      <c r="B248" s="3"/>
      <c r="C248" s="198"/>
      <c r="D248" s="198"/>
      <c r="E248" s="198"/>
      <c r="F248" s="198"/>
    </row>
    <row r="249" spans="1:6">
      <c r="A249" s="37"/>
      <c r="B249" s="3"/>
      <c r="C249" s="198"/>
      <c r="D249" s="198"/>
      <c r="E249" s="198"/>
      <c r="F249" s="198"/>
    </row>
    <row r="250" spans="1:6">
      <c r="A250" s="37"/>
      <c r="B250" s="3"/>
      <c r="C250" s="198"/>
      <c r="D250" s="198"/>
      <c r="E250" s="198"/>
      <c r="F250" s="198"/>
    </row>
    <row r="251" spans="1:6">
      <c r="A251" s="37"/>
      <c r="B251" s="3"/>
      <c r="C251" s="198"/>
      <c r="D251" s="198"/>
      <c r="E251" s="198"/>
      <c r="F251" s="198"/>
    </row>
    <row r="252" spans="1:6">
      <c r="A252" s="37"/>
      <c r="B252" s="3"/>
      <c r="C252" s="198"/>
      <c r="D252" s="198"/>
      <c r="E252" s="198"/>
      <c r="F252" s="198"/>
    </row>
    <row r="253" spans="1:6">
      <c r="A253" s="37"/>
      <c r="B253" s="3"/>
      <c r="C253" s="198"/>
      <c r="D253" s="198"/>
      <c r="E253" s="198"/>
      <c r="F253" s="198"/>
    </row>
    <row r="254" spans="1:6">
      <c r="A254" s="37"/>
      <c r="B254" s="3"/>
      <c r="C254" s="198"/>
      <c r="D254" s="198"/>
      <c r="E254" s="198"/>
      <c r="F254" s="198"/>
    </row>
    <row r="255" spans="1:6">
      <c r="A255" s="37"/>
      <c r="B255" s="3"/>
      <c r="C255" s="198"/>
      <c r="D255" s="198"/>
      <c r="E255" s="198"/>
      <c r="F255" s="198"/>
    </row>
    <row r="256" spans="1:6">
      <c r="A256" s="37"/>
      <c r="B256" s="3"/>
      <c r="C256" s="198"/>
      <c r="D256" s="198"/>
      <c r="E256" s="198"/>
      <c r="F256" s="198"/>
    </row>
    <row r="257" spans="1:6">
      <c r="A257" s="37"/>
      <c r="B257" s="3"/>
      <c r="C257" s="198"/>
      <c r="D257" s="198"/>
      <c r="E257" s="198"/>
      <c r="F257" s="198"/>
    </row>
    <row r="258" spans="1:6">
      <c r="A258" s="37"/>
      <c r="B258" s="3"/>
      <c r="C258" s="198"/>
      <c r="D258" s="198"/>
      <c r="E258" s="198"/>
      <c r="F258" s="198"/>
    </row>
    <row r="259" spans="1:6">
      <c r="A259" s="37"/>
      <c r="B259" s="3"/>
      <c r="C259" s="198"/>
      <c r="D259" s="198"/>
      <c r="E259" s="198"/>
      <c r="F259" s="198"/>
    </row>
    <row r="260" spans="1:6">
      <c r="A260" s="37"/>
      <c r="B260" s="3"/>
      <c r="C260" s="198"/>
      <c r="D260" s="198"/>
      <c r="E260" s="198"/>
      <c r="F260" s="198"/>
    </row>
    <row r="261" spans="1:6">
      <c r="A261" s="37"/>
      <c r="B261" s="3"/>
      <c r="C261" s="198"/>
      <c r="D261" s="198"/>
      <c r="E261" s="198"/>
      <c r="F261" s="198"/>
    </row>
    <row r="262" spans="1:6">
      <c r="A262" s="37"/>
      <c r="B262" s="3"/>
      <c r="C262" s="198"/>
      <c r="D262" s="198"/>
      <c r="E262" s="198"/>
      <c r="F262" s="198"/>
    </row>
    <row r="263" spans="1:6">
      <c r="A263" s="37"/>
      <c r="B263" s="3"/>
      <c r="C263" s="198"/>
      <c r="D263" s="198"/>
      <c r="E263" s="198"/>
      <c r="F263" s="198"/>
    </row>
    <row r="264" spans="1:6">
      <c r="A264" s="37"/>
      <c r="B264" s="3"/>
      <c r="C264" s="198"/>
      <c r="D264" s="198"/>
      <c r="E264" s="198"/>
      <c r="F264" s="198"/>
    </row>
    <row r="265" spans="1:6">
      <c r="A265" s="37"/>
      <c r="B265" s="3"/>
      <c r="C265" s="198"/>
      <c r="D265" s="198"/>
      <c r="E265" s="198"/>
      <c r="F265" s="198"/>
    </row>
    <row r="266" spans="1:6">
      <c r="A266" s="37"/>
      <c r="B266" s="3"/>
      <c r="C266" s="198"/>
      <c r="D266" s="198"/>
      <c r="E266" s="198"/>
      <c r="F266" s="198"/>
    </row>
    <row r="267" spans="1:6">
      <c r="A267" s="37"/>
      <c r="B267" s="3"/>
      <c r="C267" s="198"/>
      <c r="D267" s="198"/>
      <c r="E267" s="198"/>
      <c r="F267" s="198"/>
    </row>
    <row r="268" spans="1:6">
      <c r="A268" s="37"/>
      <c r="B268" s="3"/>
      <c r="C268" s="198"/>
      <c r="D268" s="198"/>
      <c r="E268" s="198"/>
      <c r="F268" s="198"/>
    </row>
    <row r="269" spans="1:6">
      <c r="A269" s="37"/>
      <c r="B269" s="3"/>
      <c r="C269" s="198"/>
      <c r="D269" s="198"/>
      <c r="E269" s="198"/>
      <c r="F269" s="198"/>
    </row>
    <row r="270" spans="1:6">
      <c r="A270" s="37"/>
      <c r="B270" s="3"/>
      <c r="C270" s="198"/>
      <c r="D270" s="198"/>
      <c r="E270" s="198"/>
      <c r="F270" s="198"/>
    </row>
    <row r="271" spans="1:6">
      <c r="A271" s="37"/>
      <c r="B271" s="3"/>
      <c r="C271" s="198"/>
      <c r="D271" s="198"/>
      <c r="E271" s="198"/>
      <c r="F271" s="198"/>
    </row>
    <row r="272" spans="1:6">
      <c r="A272" s="37"/>
      <c r="B272" s="3"/>
      <c r="C272" s="198"/>
      <c r="D272" s="198"/>
      <c r="E272" s="198"/>
      <c r="F272" s="198"/>
    </row>
    <row r="273" spans="1:6">
      <c r="A273" s="37"/>
      <c r="B273" s="3"/>
      <c r="C273" s="198"/>
      <c r="D273" s="198"/>
      <c r="E273" s="198"/>
      <c r="F273" s="198"/>
    </row>
    <row r="274" spans="1:6">
      <c r="A274" s="37"/>
      <c r="B274" s="3"/>
      <c r="C274" s="198"/>
      <c r="D274" s="198"/>
      <c r="E274" s="198"/>
      <c r="F274" s="198"/>
    </row>
    <row r="275" spans="1:6">
      <c r="A275" s="37"/>
      <c r="B275" s="3"/>
      <c r="C275" s="198"/>
      <c r="D275" s="198"/>
      <c r="E275" s="198"/>
      <c r="F275" s="198"/>
    </row>
    <row r="276" spans="1:6">
      <c r="A276" s="37"/>
      <c r="B276" s="3"/>
      <c r="C276" s="198"/>
      <c r="D276" s="198"/>
      <c r="E276" s="198"/>
      <c r="F276" s="198"/>
    </row>
    <row r="277" spans="1:6">
      <c r="A277" s="37"/>
      <c r="B277" s="3"/>
      <c r="C277" s="198"/>
      <c r="D277" s="198"/>
      <c r="E277" s="198"/>
      <c r="F277" s="198"/>
    </row>
    <row r="278" spans="1:6">
      <c r="A278" s="37"/>
      <c r="B278" s="3"/>
      <c r="C278" s="198"/>
      <c r="D278" s="198"/>
      <c r="E278" s="198"/>
      <c r="F278" s="198"/>
    </row>
    <row r="279" spans="1:6">
      <c r="A279" s="37"/>
      <c r="B279" s="3"/>
      <c r="C279" s="198"/>
      <c r="D279" s="198"/>
      <c r="E279" s="198"/>
      <c r="F279" s="198"/>
    </row>
    <row r="280" spans="1:6">
      <c r="A280" s="37"/>
      <c r="B280" s="3"/>
      <c r="C280" s="198"/>
      <c r="D280" s="198"/>
      <c r="E280" s="198"/>
      <c r="F280" s="198"/>
    </row>
    <row r="281" spans="1:6">
      <c r="A281" s="26"/>
      <c r="B281" s="3"/>
      <c r="C281" s="198"/>
      <c r="D281" s="198"/>
      <c r="E281" s="198"/>
      <c r="F281" s="198"/>
    </row>
    <row r="282" spans="1:6">
      <c r="A282" s="26"/>
      <c r="B282" s="3"/>
      <c r="C282" s="198"/>
      <c r="D282" s="198"/>
      <c r="E282" s="198"/>
      <c r="F282" s="198"/>
    </row>
    <row r="283" spans="1:6">
      <c r="A283" s="26"/>
      <c r="B283" s="3"/>
      <c r="C283" s="198"/>
      <c r="D283" s="198"/>
      <c r="E283" s="198"/>
      <c r="F283" s="198"/>
    </row>
    <row r="284" spans="1:6">
      <c r="A284" s="26"/>
      <c r="B284" s="3"/>
      <c r="C284" s="198"/>
      <c r="D284" s="198"/>
      <c r="E284" s="198"/>
      <c r="F284" s="198"/>
    </row>
    <row r="285" spans="1:6">
      <c r="A285" s="26"/>
      <c r="B285" s="3"/>
      <c r="C285" s="198"/>
      <c r="D285" s="198"/>
      <c r="E285" s="198"/>
      <c r="F285" s="198"/>
    </row>
    <row r="286" spans="1:6">
      <c r="A286" s="26"/>
      <c r="B286" s="3"/>
      <c r="C286" s="198"/>
      <c r="D286" s="198"/>
      <c r="E286" s="198"/>
      <c r="F286" s="198"/>
    </row>
    <row r="287" spans="1:6">
      <c r="A287" s="26"/>
      <c r="B287" s="3"/>
      <c r="C287" s="198"/>
      <c r="D287" s="198"/>
      <c r="E287" s="198"/>
      <c r="F287" s="198"/>
    </row>
    <row r="288" spans="1:6">
      <c r="A288" s="26"/>
      <c r="B288" s="3"/>
      <c r="C288" s="198"/>
      <c r="D288" s="198"/>
      <c r="E288" s="198"/>
      <c r="F288" s="198"/>
    </row>
    <row r="289" spans="1:6">
      <c r="A289" s="26"/>
      <c r="B289" s="3"/>
      <c r="C289" s="198"/>
      <c r="D289" s="198"/>
      <c r="E289" s="198"/>
      <c r="F289" s="198"/>
    </row>
    <row r="290" spans="1:6">
      <c r="A290" s="26"/>
      <c r="B290" s="3"/>
      <c r="C290" s="198"/>
      <c r="D290" s="198"/>
      <c r="E290" s="198"/>
      <c r="F290" s="198"/>
    </row>
    <row r="291" spans="1:6">
      <c r="A291" s="26"/>
      <c r="B291" s="3"/>
      <c r="C291" s="198"/>
      <c r="D291" s="198"/>
      <c r="E291" s="198"/>
      <c r="F291" s="198"/>
    </row>
    <row r="292" spans="1:6">
      <c r="A292" s="26"/>
      <c r="B292" s="3"/>
      <c r="C292" s="198"/>
      <c r="D292" s="198"/>
      <c r="E292" s="198"/>
      <c r="F292" s="198"/>
    </row>
    <row r="293" spans="1:6">
      <c r="A293" s="26"/>
      <c r="B293" s="3"/>
      <c r="C293" s="198"/>
      <c r="D293" s="198"/>
      <c r="E293" s="198"/>
      <c r="F293" s="198"/>
    </row>
    <row r="294" spans="1:6">
      <c r="A294" s="26"/>
      <c r="B294" s="3"/>
      <c r="C294" s="198"/>
      <c r="D294" s="198"/>
      <c r="E294" s="198"/>
      <c r="F294" s="198"/>
    </row>
    <row r="295" spans="1:6">
      <c r="A295" s="26"/>
      <c r="B295" s="3"/>
      <c r="C295" s="198"/>
      <c r="D295" s="198"/>
      <c r="E295" s="198"/>
      <c r="F295" s="198"/>
    </row>
    <row r="296" spans="1:6">
      <c r="A296" s="26"/>
      <c r="B296" s="3"/>
      <c r="C296" s="198"/>
      <c r="D296" s="198"/>
      <c r="E296" s="198"/>
      <c r="F296" s="198"/>
    </row>
    <row r="297" spans="1:6">
      <c r="A297" s="26"/>
      <c r="B297" s="3"/>
      <c r="C297" s="198"/>
      <c r="D297" s="198"/>
      <c r="E297" s="198"/>
      <c r="F297" s="198"/>
    </row>
    <row r="298" spans="1:6">
      <c r="A298" s="26"/>
      <c r="B298" s="3"/>
      <c r="C298" s="198"/>
      <c r="D298" s="198"/>
      <c r="E298" s="198"/>
      <c r="F298" s="198"/>
    </row>
    <row r="299" spans="1:6">
      <c r="A299" s="26"/>
      <c r="B299" s="3"/>
      <c r="C299" s="198"/>
      <c r="D299" s="198"/>
      <c r="E299" s="198"/>
      <c r="F299" s="198"/>
    </row>
    <row r="300" spans="1:6">
      <c r="A300" s="26"/>
      <c r="B300" s="3"/>
      <c r="C300" s="198"/>
      <c r="D300" s="198"/>
      <c r="E300" s="198"/>
      <c r="F300" s="198"/>
    </row>
    <row r="301" spans="1:6">
      <c r="A301" s="26"/>
      <c r="B301" s="3"/>
      <c r="C301" s="198"/>
      <c r="D301" s="198"/>
      <c r="E301" s="198"/>
      <c r="F301" s="198"/>
    </row>
    <row r="302" spans="1:6">
      <c r="A302" s="26"/>
      <c r="B302" s="3"/>
      <c r="C302" s="198"/>
      <c r="D302" s="198"/>
      <c r="E302" s="198"/>
      <c r="F302" s="198"/>
    </row>
    <row r="303" spans="1:6">
      <c r="A303" s="26"/>
      <c r="B303" s="3"/>
      <c r="C303" s="198"/>
      <c r="D303" s="198"/>
      <c r="E303" s="198"/>
      <c r="F303" s="198"/>
    </row>
    <row r="304" spans="1:6">
      <c r="A304" s="26"/>
      <c r="B304" s="3"/>
      <c r="C304" s="198"/>
      <c r="D304" s="198"/>
      <c r="E304" s="198"/>
      <c r="F304" s="198"/>
    </row>
    <row r="305" spans="1:6">
      <c r="A305" s="26"/>
      <c r="B305" s="3"/>
      <c r="C305" s="198"/>
      <c r="D305" s="198"/>
      <c r="E305" s="198"/>
      <c r="F305" s="198"/>
    </row>
    <row r="306" spans="1:6">
      <c r="A306" s="26"/>
      <c r="B306" s="3"/>
      <c r="C306" s="198"/>
      <c r="D306" s="198"/>
      <c r="E306" s="198"/>
      <c r="F306" s="198"/>
    </row>
    <row r="307" spans="1:6">
      <c r="A307" s="26"/>
      <c r="B307" s="3"/>
      <c r="C307" s="198"/>
      <c r="D307" s="198"/>
      <c r="E307" s="198"/>
      <c r="F307" s="198"/>
    </row>
    <row r="308" spans="1:6">
      <c r="A308" s="26"/>
      <c r="B308" s="3"/>
      <c r="C308" s="198"/>
      <c r="D308" s="198"/>
      <c r="E308" s="198"/>
      <c r="F308" s="198"/>
    </row>
    <row r="309" spans="1:6">
      <c r="A309" s="26"/>
      <c r="B309" s="3"/>
      <c r="C309" s="198"/>
      <c r="D309" s="198"/>
      <c r="E309" s="198"/>
      <c r="F309" s="198"/>
    </row>
    <row r="310" spans="1:6">
      <c r="A310" s="26"/>
      <c r="B310" s="3"/>
      <c r="C310" s="198"/>
      <c r="D310" s="198"/>
      <c r="E310" s="198"/>
      <c r="F310" s="198"/>
    </row>
    <row r="311" spans="1:6">
      <c r="A311" s="26"/>
      <c r="B311" s="3"/>
      <c r="C311" s="198"/>
      <c r="D311" s="198"/>
      <c r="E311" s="198"/>
      <c r="F311" s="198"/>
    </row>
    <row r="312" spans="1:6">
      <c r="A312" s="26"/>
      <c r="B312" s="3"/>
      <c r="C312" s="198"/>
      <c r="D312" s="198"/>
      <c r="E312" s="198"/>
      <c r="F312" s="198"/>
    </row>
    <row r="313" spans="1:6">
      <c r="A313" s="26"/>
      <c r="B313" s="3"/>
      <c r="C313" s="198"/>
      <c r="D313" s="198"/>
      <c r="E313" s="198"/>
      <c r="F313" s="198"/>
    </row>
    <row r="314" spans="1:6">
      <c r="A314" s="26"/>
      <c r="B314" s="3"/>
      <c r="C314" s="198"/>
      <c r="D314" s="198"/>
      <c r="E314" s="198"/>
      <c r="F314" s="198"/>
    </row>
    <row r="315" spans="1:6">
      <c r="A315" s="26"/>
      <c r="B315" s="3"/>
      <c r="C315" s="198"/>
      <c r="D315" s="198"/>
      <c r="E315" s="198"/>
      <c r="F315" s="198"/>
    </row>
    <row r="316" spans="1:6">
      <c r="A316" s="26"/>
      <c r="B316" s="3"/>
      <c r="C316" s="198"/>
      <c r="D316" s="198"/>
      <c r="E316" s="198"/>
      <c r="F316" s="198"/>
    </row>
    <row r="317" spans="1:6">
      <c r="A317" s="26"/>
      <c r="B317" s="3"/>
      <c r="C317" s="198"/>
      <c r="D317" s="198"/>
      <c r="E317" s="198"/>
      <c r="F317" s="198"/>
    </row>
    <row r="318" spans="1:6">
      <c r="A318" s="26"/>
      <c r="B318" s="3"/>
      <c r="C318" s="198"/>
      <c r="D318" s="198"/>
      <c r="E318" s="198"/>
      <c r="F318" s="198"/>
    </row>
    <row r="319" spans="1:6">
      <c r="A319" s="26"/>
      <c r="B319" s="3"/>
      <c r="C319" s="198"/>
      <c r="D319" s="198"/>
      <c r="E319" s="198"/>
      <c r="F319" s="198"/>
    </row>
    <row r="320" spans="1:6">
      <c r="A320" s="26"/>
      <c r="B320" s="3"/>
      <c r="C320" s="198"/>
      <c r="D320" s="198"/>
      <c r="E320" s="198"/>
      <c r="F320" s="198"/>
    </row>
    <row r="321" spans="1:6">
      <c r="A321" s="26"/>
      <c r="B321" s="3"/>
      <c r="C321" s="198"/>
      <c r="D321" s="198"/>
      <c r="E321" s="198"/>
      <c r="F321" s="198"/>
    </row>
    <row r="322" spans="1:6">
      <c r="A322" s="26"/>
      <c r="B322" s="3"/>
      <c r="C322" s="198"/>
      <c r="D322" s="198"/>
      <c r="E322" s="198"/>
      <c r="F322" s="198"/>
    </row>
    <row r="323" spans="1:6">
      <c r="A323" s="26"/>
      <c r="B323" s="3"/>
      <c r="C323" s="198"/>
      <c r="D323" s="198"/>
      <c r="E323" s="198"/>
      <c r="F323" s="198"/>
    </row>
    <row r="324" spans="1:6">
      <c r="A324" s="26"/>
      <c r="B324" s="3"/>
      <c r="C324" s="198"/>
      <c r="D324" s="198"/>
      <c r="E324" s="198"/>
      <c r="F324" s="198"/>
    </row>
    <row r="325" spans="1:6">
      <c r="A325" s="26"/>
      <c r="B325" s="3"/>
      <c r="C325" s="198"/>
      <c r="D325" s="198"/>
      <c r="E325" s="198"/>
      <c r="F325" s="198"/>
    </row>
    <row r="326" spans="1:6">
      <c r="A326" s="26"/>
      <c r="B326" s="3"/>
      <c r="C326" s="198"/>
      <c r="D326" s="198"/>
      <c r="E326" s="198"/>
      <c r="F326" s="198"/>
    </row>
    <row r="327" spans="1:6">
      <c r="A327" s="26"/>
      <c r="B327" s="3"/>
      <c r="C327" s="198"/>
      <c r="D327" s="198"/>
      <c r="E327" s="198"/>
      <c r="F327" s="198"/>
    </row>
    <row r="328" spans="1:6">
      <c r="A328" s="26"/>
      <c r="B328" s="3"/>
      <c r="C328" s="198"/>
      <c r="D328" s="198"/>
      <c r="E328" s="198"/>
      <c r="F328" s="198"/>
    </row>
    <row r="329" spans="1:6">
      <c r="A329" s="26"/>
      <c r="B329" s="3"/>
      <c r="C329" s="198"/>
      <c r="D329" s="198"/>
      <c r="E329" s="198"/>
      <c r="F329" s="198"/>
    </row>
    <row r="330" spans="1:6">
      <c r="A330" s="26"/>
      <c r="B330" s="3"/>
      <c r="C330" s="198"/>
      <c r="D330" s="198"/>
      <c r="E330" s="198"/>
      <c r="F330" s="198"/>
    </row>
    <row r="331" spans="1:6">
      <c r="A331" s="26"/>
      <c r="B331" s="3"/>
      <c r="C331" s="198"/>
      <c r="D331" s="198"/>
      <c r="E331" s="198"/>
      <c r="F331" s="198"/>
    </row>
    <row r="332" spans="1:6">
      <c r="A332" s="26"/>
      <c r="B332" s="3"/>
      <c r="C332" s="198"/>
      <c r="D332" s="198"/>
      <c r="E332" s="198"/>
      <c r="F332" s="198"/>
    </row>
    <row r="333" spans="1:6">
      <c r="A333" s="26"/>
      <c r="B333" s="3"/>
      <c r="C333" s="198"/>
      <c r="D333" s="198"/>
      <c r="E333" s="198"/>
      <c r="F333" s="198"/>
    </row>
    <row r="334" spans="1:6">
      <c r="A334" s="26"/>
      <c r="B334" s="3"/>
      <c r="C334" s="198"/>
      <c r="D334" s="198"/>
      <c r="E334" s="198"/>
      <c r="F334" s="198"/>
    </row>
    <row r="335" spans="1:6">
      <c r="A335" s="26"/>
      <c r="B335" s="3"/>
      <c r="C335" s="198"/>
      <c r="D335" s="198"/>
      <c r="E335" s="198"/>
      <c r="F335" s="198"/>
    </row>
    <row r="336" spans="1:6">
      <c r="A336" s="26"/>
      <c r="B336" s="3"/>
      <c r="C336" s="198"/>
      <c r="D336" s="198"/>
      <c r="E336" s="198"/>
      <c r="F336" s="198"/>
    </row>
    <row r="337" spans="1:6">
      <c r="A337" s="26"/>
      <c r="B337" s="3"/>
      <c r="C337" s="198"/>
      <c r="D337" s="198"/>
      <c r="E337" s="198"/>
      <c r="F337" s="198"/>
    </row>
    <row r="338" spans="1:6">
      <c r="A338" s="26"/>
      <c r="B338" s="3"/>
      <c r="C338" s="198"/>
      <c r="D338" s="198"/>
      <c r="E338" s="198"/>
      <c r="F338" s="198"/>
    </row>
    <row r="339" spans="1:6">
      <c r="A339" s="26"/>
      <c r="B339" s="3"/>
      <c r="C339" s="198"/>
      <c r="D339" s="198"/>
      <c r="E339" s="198"/>
      <c r="F339" s="198"/>
    </row>
    <row r="340" spans="1:6">
      <c r="A340" s="26"/>
      <c r="B340" s="3"/>
      <c r="C340" s="198"/>
      <c r="D340" s="198"/>
      <c r="E340" s="198"/>
      <c r="F340" s="198"/>
    </row>
    <row r="341" spans="1:6">
      <c r="A341" s="26"/>
      <c r="B341" s="3"/>
      <c r="C341" s="198"/>
      <c r="D341" s="198"/>
      <c r="E341" s="198"/>
      <c r="F341" s="198"/>
    </row>
    <row r="342" spans="1:6">
      <c r="A342" s="26"/>
      <c r="B342" s="3"/>
      <c r="C342" s="198"/>
      <c r="D342" s="198"/>
      <c r="E342" s="198"/>
      <c r="F342" s="198"/>
    </row>
    <row r="343" spans="1:6">
      <c r="A343" s="26"/>
      <c r="B343" s="3"/>
      <c r="C343" s="198"/>
      <c r="D343" s="198"/>
      <c r="E343" s="198"/>
      <c r="F343" s="198"/>
    </row>
    <row r="344" spans="1:6">
      <c r="A344" s="26"/>
      <c r="B344" s="3"/>
      <c r="C344" s="198"/>
      <c r="D344" s="198"/>
      <c r="E344" s="198"/>
      <c r="F344" s="198"/>
    </row>
    <row r="345" spans="1:6">
      <c r="A345" s="26"/>
      <c r="B345" s="3"/>
      <c r="C345" s="198"/>
      <c r="D345" s="198"/>
      <c r="E345" s="198"/>
      <c r="F345" s="198"/>
    </row>
    <row r="346" spans="1:6">
      <c r="A346" s="26"/>
      <c r="B346" s="3"/>
      <c r="C346" s="198"/>
      <c r="D346" s="198"/>
      <c r="E346" s="198"/>
      <c r="F346" s="198"/>
    </row>
    <row r="347" spans="1:6">
      <c r="A347" s="26"/>
      <c r="B347" s="3"/>
      <c r="C347" s="198"/>
      <c r="D347" s="198"/>
      <c r="E347" s="198"/>
      <c r="F347" s="198"/>
    </row>
    <row r="348" spans="1:6">
      <c r="A348" s="26"/>
      <c r="B348" s="3"/>
      <c r="C348" s="198"/>
      <c r="D348" s="198"/>
      <c r="E348" s="198"/>
      <c r="F348" s="198"/>
    </row>
    <row r="349" spans="1:6">
      <c r="A349" s="26"/>
      <c r="B349" s="3"/>
      <c r="C349" s="198"/>
      <c r="D349" s="198"/>
      <c r="E349" s="198"/>
      <c r="F349" s="198"/>
    </row>
    <row r="350" spans="1:6">
      <c r="A350" s="26"/>
      <c r="B350" s="3"/>
      <c r="C350" s="198"/>
      <c r="D350" s="198"/>
      <c r="E350" s="198"/>
      <c r="F350" s="198"/>
    </row>
    <row r="351" spans="1:6">
      <c r="A351" s="26"/>
      <c r="B351" s="3"/>
      <c r="C351" s="198"/>
      <c r="D351" s="198"/>
      <c r="E351" s="198"/>
      <c r="F351" s="198"/>
    </row>
    <row r="352" spans="1:6">
      <c r="A352" s="26"/>
      <c r="B352" s="3"/>
      <c r="C352" s="198"/>
      <c r="D352" s="198"/>
      <c r="E352" s="198"/>
      <c r="F352" s="198"/>
    </row>
    <row r="353" spans="1:6">
      <c r="A353" s="26"/>
      <c r="B353" s="3"/>
      <c r="C353" s="198"/>
      <c r="D353" s="198"/>
      <c r="E353" s="198"/>
      <c r="F353" s="198"/>
    </row>
    <row r="354" spans="1:6">
      <c r="A354" s="26"/>
      <c r="B354" s="3"/>
      <c r="C354" s="198"/>
      <c r="D354" s="198"/>
      <c r="E354" s="198"/>
      <c r="F354" s="198"/>
    </row>
    <row r="355" spans="1:6">
      <c r="A355" s="26"/>
      <c r="B355" s="3"/>
      <c r="C355" s="198"/>
      <c r="D355" s="198"/>
      <c r="E355" s="198"/>
      <c r="F355" s="198"/>
    </row>
    <row r="356" spans="1:6">
      <c r="A356" s="26"/>
      <c r="B356" s="3"/>
      <c r="C356" s="198"/>
      <c r="D356" s="198"/>
      <c r="E356" s="198"/>
      <c r="F356" s="198"/>
    </row>
    <row r="357" spans="1:6">
      <c r="A357" s="26"/>
      <c r="B357" s="3"/>
      <c r="C357" s="198"/>
      <c r="D357" s="198"/>
      <c r="E357" s="198"/>
      <c r="F357" s="198"/>
    </row>
    <row r="358" spans="1:6">
      <c r="A358" s="26"/>
      <c r="B358" s="3"/>
      <c r="C358" s="198"/>
      <c r="D358" s="198"/>
      <c r="E358" s="198"/>
      <c r="F358" s="198"/>
    </row>
    <row r="359" spans="1:6">
      <c r="A359" s="26"/>
      <c r="B359" s="3"/>
      <c r="C359" s="198"/>
      <c r="D359" s="198"/>
      <c r="E359" s="198"/>
      <c r="F359" s="198"/>
    </row>
    <row r="360" spans="1:6">
      <c r="A360" s="26"/>
      <c r="B360" s="3"/>
      <c r="C360" s="198"/>
      <c r="D360" s="198"/>
      <c r="E360" s="198"/>
      <c r="F360" s="198"/>
    </row>
    <row r="361" spans="1:6">
      <c r="A361" s="26"/>
      <c r="B361" s="3"/>
      <c r="C361" s="198"/>
      <c r="D361" s="198"/>
      <c r="E361" s="198"/>
      <c r="F361" s="198"/>
    </row>
    <row r="362" spans="1:6">
      <c r="A362" s="26"/>
      <c r="B362" s="3"/>
      <c r="C362" s="198"/>
      <c r="D362" s="198"/>
      <c r="E362" s="198"/>
      <c r="F362" s="198"/>
    </row>
    <row r="363" spans="1:6">
      <c r="A363" s="26"/>
      <c r="B363" s="3"/>
      <c r="C363" s="198"/>
      <c r="D363" s="198"/>
      <c r="E363" s="198"/>
      <c r="F363" s="198"/>
    </row>
    <row r="364" spans="1:6">
      <c r="A364" s="26"/>
      <c r="B364" s="3"/>
      <c r="C364" s="198"/>
      <c r="D364" s="198"/>
      <c r="E364" s="198"/>
      <c r="F364" s="198"/>
    </row>
    <row r="365" spans="1:6">
      <c r="A365" s="26"/>
      <c r="B365" s="3"/>
      <c r="C365" s="198"/>
      <c r="D365" s="198"/>
      <c r="E365" s="198"/>
      <c r="F365" s="198"/>
    </row>
    <row r="366" spans="1:6">
      <c r="A366" s="26"/>
      <c r="B366" s="3"/>
      <c r="C366" s="198"/>
      <c r="D366" s="198"/>
      <c r="E366" s="198"/>
      <c r="F366" s="198"/>
    </row>
    <row r="367" spans="1:6">
      <c r="A367" s="26"/>
      <c r="B367" s="3"/>
      <c r="C367" s="198"/>
      <c r="D367" s="198"/>
      <c r="E367" s="198"/>
      <c r="F367" s="198"/>
    </row>
    <row r="368" spans="1:6">
      <c r="A368" s="26"/>
      <c r="B368" s="3"/>
      <c r="C368" s="198"/>
      <c r="D368" s="198"/>
      <c r="E368" s="198"/>
      <c r="F368" s="198"/>
    </row>
    <row r="369" spans="1:6">
      <c r="A369" s="26"/>
      <c r="B369" s="3"/>
      <c r="C369" s="198"/>
      <c r="D369" s="198"/>
      <c r="E369" s="198"/>
      <c r="F369" s="198"/>
    </row>
    <row r="370" spans="1:6">
      <c r="A370" s="26"/>
      <c r="B370" s="3"/>
      <c r="C370" s="198"/>
      <c r="D370" s="198"/>
      <c r="E370" s="198"/>
      <c r="F370" s="198"/>
    </row>
    <row r="371" spans="1:6">
      <c r="A371" s="26"/>
      <c r="B371" s="3"/>
      <c r="C371" s="198"/>
      <c r="D371" s="198"/>
      <c r="E371" s="198"/>
      <c r="F371" s="198"/>
    </row>
    <row r="372" spans="1:6">
      <c r="A372" s="26"/>
      <c r="B372" s="3"/>
      <c r="C372" s="198"/>
      <c r="D372" s="198"/>
      <c r="E372" s="198"/>
      <c r="F372" s="198"/>
    </row>
    <row r="373" spans="1:6">
      <c r="A373" s="26"/>
      <c r="B373" s="3"/>
      <c r="C373" s="198"/>
      <c r="D373" s="198"/>
      <c r="E373" s="198"/>
      <c r="F373" s="198"/>
    </row>
    <row r="374" spans="1:6">
      <c r="A374" s="26"/>
      <c r="B374" s="3"/>
      <c r="C374" s="198"/>
      <c r="D374" s="198"/>
      <c r="E374" s="198"/>
      <c r="F374" s="198"/>
    </row>
    <row r="375" spans="1:6">
      <c r="A375" s="26"/>
      <c r="B375" s="3"/>
      <c r="C375" s="198"/>
      <c r="D375" s="198"/>
      <c r="E375" s="198"/>
      <c r="F375" s="198"/>
    </row>
    <row r="376" spans="1:6">
      <c r="A376" s="26"/>
      <c r="B376" s="3"/>
      <c r="C376" s="198"/>
      <c r="D376" s="198"/>
      <c r="E376" s="198"/>
      <c r="F376" s="198"/>
    </row>
    <row r="377" spans="1:6">
      <c r="A377" s="26"/>
      <c r="B377" s="3"/>
      <c r="C377" s="198"/>
      <c r="D377" s="198"/>
      <c r="E377" s="198"/>
      <c r="F377" s="198"/>
    </row>
    <row r="378" spans="1:6">
      <c r="A378" s="26"/>
      <c r="B378" s="3"/>
      <c r="C378" s="198"/>
      <c r="D378" s="198"/>
      <c r="E378" s="198"/>
      <c r="F378" s="198"/>
    </row>
    <row r="379" spans="1:6">
      <c r="A379" s="26"/>
      <c r="B379" s="3"/>
      <c r="C379" s="198"/>
      <c r="D379" s="198"/>
      <c r="E379" s="198"/>
      <c r="F379" s="198"/>
    </row>
    <row r="380" spans="1:6">
      <c r="A380" s="26"/>
      <c r="B380" s="3"/>
      <c r="C380" s="198"/>
      <c r="D380" s="198"/>
      <c r="E380" s="198"/>
      <c r="F380" s="198"/>
    </row>
    <row r="381" spans="1:6">
      <c r="A381" s="26"/>
      <c r="B381" s="3"/>
      <c r="C381" s="198"/>
      <c r="D381" s="198"/>
      <c r="E381" s="198"/>
      <c r="F381" s="198"/>
    </row>
    <row r="382" spans="1:6">
      <c r="A382" s="26"/>
      <c r="B382" s="3"/>
      <c r="C382" s="198"/>
      <c r="D382" s="198"/>
      <c r="E382" s="198"/>
      <c r="F382" s="198"/>
    </row>
    <row r="383" spans="1:6">
      <c r="A383" s="26"/>
      <c r="B383" s="3"/>
      <c r="C383" s="198"/>
      <c r="D383" s="198"/>
      <c r="E383" s="198"/>
      <c r="F383" s="198"/>
    </row>
    <row r="384" spans="1:6">
      <c r="A384" s="26"/>
      <c r="B384" s="3"/>
      <c r="C384" s="198"/>
      <c r="D384" s="198"/>
      <c r="E384" s="198"/>
      <c r="F384" s="198"/>
    </row>
    <row r="385" spans="1:6">
      <c r="A385" s="26"/>
      <c r="B385" s="3"/>
      <c r="C385" s="198"/>
      <c r="D385" s="198"/>
      <c r="E385" s="198"/>
      <c r="F385" s="198"/>
    </row>
    <row r="386" spans="1:6">
      <c r="A386" s="26"/>
      <c r="B386" s="3"/>
      <c r="C386" s="198"/>
      <c r="D386" s="198"/>
      <c r="E386" s="198"/>
      <c r="F386" s="198"/>
    </row>
    <row r="387" spans="1:6">
      <c r="A387" s="26"/>
      <c r="B387" s="3"/>
      <c r="C387" s="198"/>
      <c r="D387" s="198"/>
      <c r="E387" s="198"/>
      <c r="F387" s="198"/>
    </row>
    <row r="388" spans="1:6">
      <c r="A388" s="26"/>
      <c r="B388" s="3"/>
      <c r="C388" s="198"/>
      <c r="D388" s="198"/>
      <c r="E388" s="198"/>
      <c r="F388" s="198"/>
    </row>
    <row r="389" spans="1:6">
      <c r="A389" s="26"/>
      <c r="B389" s="3"/>
      <c r="C389" s="198"/>
      <c r="D389" s="198"/>
      <c r="E389" s="198"/>
      <c r="F389" s="198"/>
    </row>
    <row r="390" spans="1:6">
      <c r="A390" s="26"/>
      <c r="B390" s="3"/>
      <c r="C390" s="198"/>
      <c r="D390" s="198"/>
      <c r="E390" s="198"/>
      <c r="F390" s="198"/>
    </row>
    <row r="391" spans="1:6">
      <c r="A391" s="26"/>
      <c r="B391" s="3"/>
      <c r="C391" s="198"/>
      <c r="D391" s="198"/>
      <c r="E391" s="198"/>
      <c r="F391" s="198"/>
    </row>
    <row r="392" spans="1:6">
      <c r="A392" s="26"/>
      <c r="B392" s="3"/>
      <c r="C392" s="198"/>
      <c r="D392" s="198"/>
      <c r="E392" s="198"/>
      <c r="F392" s="198"/>
    </row>
    <row r="393" spans="1:6">
      <c r="A393" s="26"/>
      <c r="B393" s="3"/>
      <c r="C393" s="198"/>
      <c r="D393" s="198"/>
      <c r="E393" s="198"/>
      <c r="F393" s="198"/>
    </row>
    <row r="394" spans="1:6">
      <c r="A394" s="26"/>
      <c r="B394" s="3"/>
      <c r="C394" s="198"/>
      <c r="D394" s="198"/>
      <c r="E394" s="198"/>
      <c r="F394" s="198"/>
    </row>
    <row r="395" spans="1:6">
      <c r="A395" s="26"/>
      <c r="B395" s="3"/>
      <c r="C395" s="198"/>
      <c r="D395" s="198"/>
      <c r="E395" s="198"/>
      <c r="F395" s="198"/>
    </row>
    <row r="396" spans="1:6">
      <c r="A396" s="26"/>
      <c r="B396" s="3"/>
      <c r="C396" s="198"/>
      <c r="D396" s="198"/>
      <c r="E396" s="198"/>
      <c r="F396" s="198"/>
    </row>
    <row r="397" spans="1:6">
      <c r="A397" s="26"/>
      <c r="B397" s="3"/>
      <c r="C397" s="198"/>
      <c r="D397" s="198"/>
      <c r="E397" s="198"/>
      <c r="F397" s="198"/>
    </row>
    <row r="398" spans="1:6">
      <c r="A398" s="26"/>
      <c r="B398" s="3"/>
      <c r="C398" s="198"/>
      <c r="D398" s="198"/>
      <c r="E398" s="198"/>
      <c r="F398" s="198"/>
    </row>
    <row r="399" spans="1:6">
      <c r="A399" s="26"/>
      <c r="B399" s="3"/>
      <c r="C399" s="198"/>
      <c r="D399" s="198"/>
      <c r="E399" s="198"/>
      <c r="F399" s="198"/>
    </row>
    <row r="400" spans="1:6">
      <c r="A400" s="26"/>
      <c r="B400" s="3"/>
      <c r="C400" s="198"/>
      <c r="D400" s="198"/>
      <c r="E400" s="198"/>
      <c r="F400" s="198"/>
    </row>
    <row r="401" spans="1:6">
      <c r="A401" s="26"/>
      <c r="B401" s="3"/>
      <c r="C401" s="198"/>
      <c r="D401" s="198"/>
      <c r="E401" s="198"/>
      <c r="F401" s="198"/>
    </row>
    <row r="402" spans="1:6">
      <c r="A402" s="26"/>
      <c r="B402" s="3"/>
      <c r="C402" s="198"/>
      <c r="D402" s="198"/>
      <c r="E402" s="198"/>
      <c r="F402" s="198"/>
    </row>
    <row r="403" spans="1:6">
      <c r="A403" s="26"/>
      <c r="B403" s="3"/>
      <c r="C403" s="198"/>
      <c r="D403" s="198"/>
      <c r="E403" s="198"/>
      <c r="F403" s="198"/>
    </row>
    <row r="404" spans="1:6">
      <c r="A404" s="26"/>
      <c r="B404" s="3"/>
      <c r="C404" s="198"/>
      <c r="D404" s="198"/>
      <c r="E404" s="198"/>
      <c r="F404" s="198"/>
    </row>
    <row r="405" spans="1:6">
      <c r="A405" s="26"/>
      <c r="B405" s="3"/>
      <c r="C405" s="198"/>
      <c r="D405" s="198"/>
      <c r="E405" s="198"/>
      <c r="F405" s="198"/>
    </row>
    <row r="406" spans="1:6">
      <c r="A406" s="26"/>
      <c r="B406" s="3"/>
      <c r="C406" s="198"/>
      <c r="D406" s="198"/>
      <c r="E406" s="198"/>
      <c r="F406" s="198"/>
    </row>
    <row r="407" spans="1:6">
      <c r="A407" s="26"/>
      <c r="B407" s="3"/>
      <c r="C407" s="198"/>
      <c r="D407" s="198"/>
      <c r="E407" s="198"/>
      <c r="F407" s="198"/>
    </row>
    <row r="408" spans="1:6">
      <c r="A408" s="26"/>
      <c r="B408" s="3"/>
      <c r="C408" s="198"/>
      <c r="D408" s="198"/>
      <c r="E408" s="198"/>
      <c r="F408" s="198"/>
    </row>
    <row r="409" spans="1:6">
      <c r="A409" s="26"/>
      <c r="B409" s="3"/>
      <c r="C409" s="198"/>
      <c r="D409" s="198"/>
      <c r="E409" s="198"/>
      <c r="F409" s="198"/>
    </row>
    <row r="410" spans="1:6">
      <c r="A410" s="26"/>
      <c r="B410" s="3"/>
      <c r="C410" s="198"/>
      <c r="D410" s="198"/>
      <c r="E410" s="198"/>
      <c r="F410" s="198"/>
    </row>
    <row r="411" spans="1:6">
      <c r="A411" s="26"/>
      <c r="B411" s="3"/>
      <c r="C411" s="198"/>
      <c r="D411" s="198"/>
      <c r="E411" s="198"/>
      <c r="F411" s="198"/>
    </row>
    <row r="412" spans="1:6">
      <c r="A412" s="26"/>
      <c r="B412" s="3"/>
      <c r="C412" s="198"/>
      <c r="D412" s="198"/>
      <c r="E412" s="198"/>
      <c r="F412" s="198"/>
    </row>
    <row r="413" spans="1:6">
      <c r="A413" s="26"/>
      <c r="B413" s="3"/>
      <c r="C413" s="198"/>
      <c r="D413" s="198"/>
      <c r="E413" s="198"/>
      <c r="F413" s="198"/>
    </row>
    <row r="414" spans="1:6">
      <c r="A414" s="26"/>
      <c r="B414" s="3"/>
      <c r="C414" s="198"/>
      <c r="D414" s="198"/>
      <c r="E414" s="198"/>
      <c r="F414" s="198"/>
    </row>
    <row r="415" spans="1:6">
      <c r="A415" s="26"/>
      <c r="B415" s="3"/>
      <c r="C415" s="198"/>
      <c r="D415" s="198"/>
      <c r="E415" s="198"/>
      <c r="F415" s="198"/>
    </row>
    <row r="416" spans="1:6">
      <c r="A416" s="26"/>
      <c r="B416" s="3"/>
      <c r="C416" s="198"/>
      <c r="D416" s="198"/>
      <c r="E416" s="198"/>
      <c r="F416" s="198"/>
    </row>
    <row r="417" spans="1:6">
      <c r="A417" s="26"/>
      <c r="B417" s="3"/>
      <c r="C417" s="198"/>
      <c r="D417" s="198"/>
      <c r="E417" s="198"/>
      <c r="F417" s="198"/>
    </row>
    <row r="418" spans="1:6">
      <c r="A418" s="26"/>
      <c r="B418" s="3"/>
      <c r="C418" s="198"/>
      <c r="D418" s="198"/>
      <c r="E418" s="198"/>
      <c r="F418" s="198"/>
    </row>
    <row r="419" spans="1:6">
      <c r="A419" s="26"/>
      <c r="B419" s="3"/>
      <c r="C419" s="198"/>
      <c r="D419" s="198"/>
      <c r="E419" s="198"/>
      <c r="F419" s="198"/>
    </row>
    <row r="420" spans="1:6">
      <c r="A420" s="26"/>
      <c r="B420" s="3"/>
      <c r="C420" s="198"/>
      <c r="D420" s="198"/>
      <c r="E420" s="198"/>
      <c r="F420" s="198"/>
    </row>
    <row r="421" spans="1:6">
      <c r="A421" s="26"/>
      <c r="B421" s="3"/>
      <c r="C421" s="198"/>
      <c r="D421" s="198"/>
      <c r="E421" s="198"/>
      <c r="F421" s="198"/>
    </row>
    <row r="422" spans="1:6">
      <c r="A422" s="26"/>
      <c r="B422" s="3"/>
      <c r="C422" s="198"/>
      <c r="D422" s="198"/>
      <c r="E422" s="198"/>
      <c r="F422" s="198"/>
    </row>
    <row r="423" spans="1:6">
      <c r="A423" s="26"/>
      <c r="B423" s="3"/>
      <c r="C423" s="198"/>
      <c r="D423" s="198"/>
      <c r="E423" s="198"/>
      <c r="F423" s="198"/>
    </row>
    <row r="424" spans="1:6">
      <c r="A424" s="26"/>
      <c r="B424" s="3"/>
      <c r="C424" s="198"/>
      <c r="D424" s="198"/>
      <c r="E424" s="198"/>
      <c r="F424" s="198"/>
    </row>
    <row r="425" spans="1:6">
      <c r="A425" s="26"/>
      <c r="B425" s="3"/>
      <c r="C425" s="198"/>
      <c r="D425" s="198"/>
      <c r="E425" s="198"/>
      <c r="F425" s="198"/>
    </row>
    <row r="426" spans="1:6">
      <c r="A426" s="26"/>
      <c r="B426" s="3"/>
      <c r="C426" s="198"/>
      <c r="D426" s="198"/>
      <c r="E426" s="198"/>
      <c r="F426" s="198"/>
    </row>
    <row r="427" spans="1:6">
      <c r="A427" s="26"/>
      <c r="B427" s="3"/>
      <c r="C427" s="198"/>
      <c r="D427" s="198"/>
      <c r="E427" s="198"/>
      <c r="F427" s="198"/>
    </row>
    <row r="428" spans="1:6">
      <c r="A428" s="26"/>
      <c r="B428" s="3"/>
      <c r="C428" s="198"/>
      <c r="D428" s="198"/>
      <c r="E428" s="198"/>
      <c r="F428" s="198"/>
    </row>
    <row r="429" spans="1:6">
      <c r="A429" s="26"/>
      <c r="B429" s="3"/>
      <c r="C429" s="198"/>
      <c r="D429" s="198"/>
      <c r="E429" s="198"/>
      <c r="F429" s="198"/>
    </row>
    <row r="430" spans="1:6">
      <c r="A430" s="26"/>
      <c r="B430" s="3"/>
      <c r="C430" s="198"/>
      <c r="D430" s="198"/>
      <c r="E430" s="198"/>
      <c r="F430" s="198"/>
    </row>
    <row r="431" spans="1:6">
      <c r="A431" s="26"/>
      <c r="B431" s="3"/>
      <c r="C431" s="198"/>
      <c r="D431" s="198"/>
      <c r="E431" s="198"/>
      <c r="F431" s="198"/>
    </row>
    <row r="432" spans="1:6">
      <c r="A432" s="26"/>
      <c r="B432" s="3"/>
      <c r="C432" s="198"/>
      <c r="D432" s="198"/>
      <c r="E432" s="198"/>
      <c r="F432" s="198"/>
    </row>
    <row r="433" spans="1:6">
      <c r="A433" s="26"/>
      <c r="B433" s="3"/>
      <c r="C433" s="198"/>
      <c r="D433" s="198"/>
      <c r="E433" s="198"/>
      <c r="F433" s="198"/>
    </row>
    <row r="434" spans="1:6">
      <c r="A434" s="26"/>
      <c r="B434" s="3"/>
      <c r="C434" s="198"/>
      <c r="D434" s="198"/>
      <c r="E434" s="198"/>
      <c r="F434" s="198"/>
    </row>
    <row r="435" spans="1:6">
      <c r="A435" s="26"/>
      <c r="B435" s="3"/>
      <c r="C435" s="198"/>
      <c r="D435" s="198"/>
      <c r="E435" s="198"/>
      <c r="F435" s="198"/>
    </row>
    <row r="436" spans="1:6">
      <c r="A436" s="26"/>
      <c r="B436" s="3"/>
      <c r="C436" s="198"/>
      <c r="D436" s="198"/>
      <c r="E436" s="198"/>
      <c r="F436" s="198"/>
    </row>
    <row r="437" spans="1:6">
      <c r="A437" s="26"/>
      <c r="B437" s="3"/>
      <c r="C437" s="198"/>
      <c r="D437" s="198"/>
      <c r="E437" s="198"/>
      <c r="F437" s="198"/>
    </row>
    <row r="438" spans="1:6">
      <c r="A438" s="26"/>
      <c r="B438" s="3"/>
      <c r="C438" s="198"/>
      <c r="D438" s="198"/>
      <c r="E438" s="198"/>
      <c r="F438" s="198"/>
    </row>
    <row r="439" spans="1:6">
      <c r="A439" s="26"/>
      <c r="B439" s="3"/>
      <c r="C439" s="198"/>
      <c r="D439" s="198"/>
      <c r="E439" s="198"/>
      <c r="F439" s="198"/>
    </row>
    <row r="440" spans="1:6">
      <c r="A440" s="26"/>
      <c r="B440" s="3"/>
      <c r="C440" s="198"/>
      <c r="D440" s="198"/>
      <c r="E440" s="198"/>
      <c r="F440" s="198"/>
    </row>
    <row r="441" spans="1:6">
      <c r="A441" s="26"/>
      <c r="B441" s="3"/>
      <c r="C441" s="198"/>
      <c r="D441" s="198"/>
      <c r="E441" s="198"/>
      <c r="F441" s="198"/>
    </row>
    <row r="442" spans="1:6">
      <c r="A442" s="26"/>
      <c r="B442" s="3"/>
      <c r="C442" s="198"/>
      <c r="D442" s="198"/>
      <c r="E442" s="198"/>
      <c r="F442" s="198"/>
    </row>
    <row r="443" spans="1:6">
      <c r="A443" s="26"/>
      <c r="B443" s="3"/>
      <c r="C443" s="198"/>
      <c r="D443" s="198"/>
      <c r="E443" s="198"/>
      <c r="F443" s="198"/>
    </row>
    <row r="444" spans="1:6">
      <c r="A444" s="26"/>
      <c r="B444" s="3"/>
      <c r="C444" s="198"/>
      <c r="D444" s="198"/>
      <c r="E444" s="198"/>
      <c r="F444" s="198"/>
    </row>
    <row r="445" spans="1:6">
      <c r="A445" s="26"/>
      <c r="B445" s="3"/>
      <c r="C445" s="198"/>
      <c r="D445" s="198"/>
      <c r="E445" s="198"/>
      <c r="F445" s="198"/>
    </row>
    <row r="446" spans="1:6">
      <c r="A446" s="26"/>
      <c r="B446" s="3"/>
      <c r="C446" s="198"/>
      <c r="D446" s="198"/>
      <c r="E446" s="198"/>
      <c r="F446" s="198"/>
    </row>
  </sheetData>
  <mergeCells count="38">
    <mergeCell ref="A55:F55"/>
    <mergeCell ref="A67:F67"/>
    <mergeCell ref="C122:D122"/>
    <mergeCell ref="E122:F122"/>
    <mergeCell ref="A80:F80"/>
    <mergeCell ref="A87:F87"/>
    <mergeCell ref="A89:F89"/>
    <mergeCell ref="A103:F103"/>
    <mergeCell ref="A112:F112"/>
    <mergeCell ref="D121:F121"/>
    <mergeCell ref="A28:F28"/>
    <mergeCell ref="A30:B30"/>
    <mergeCell ref="A31:B31"/>
    <mergeCell ref="A32:B32"/>
    <mergeCell ref="A46:F46"/>
    <mergeCell ref="A19:F19"/>
    <mergeCell ref="A20:F20"/>
    <mergeCell ref="A21:F21"/>
    <mergeCell ref="A23:F23"/>
    <mergeCell ref="A25:A26"/>
    <mergeCell ref="B25:B26"/>
    <mergeCell ref="C25:F25"/>
    <mergeCell ref="B13:C13"/>
    <mergeCell ref="B14:C14"/>
    <mergeCell ref="B15:C15"/>
    <mergeCell ref="B16:C16"/>
    <mergeCell ref="A18:F18"/>
    <mergeCell ref="B9:C9"/>
    <mergeCell ref="B10:C10"/>
    <mergeCell ref="B11:C11"/>
    <mergeCell ref="D11:E11"/>
    <mergeCell ref="B12:C12"/>
    <mergeCell ref="D12:E12"/>
    <mergeCell ref="B4:C4"/>
    <mergeCell ref="B5:C5"/>
    <mergeCell ref="B6:C6"/>
    <mergeCell ref="B7:C7"/>
    <mergeCell ref="B8:C8"/>
  </mergeCells>
  <pageMargins left="0.2" right="0.2" top="0" bottom="0.34" header="0.31496062992125984" footer="0.31496062992125984"/>
  <pageSetup paperSize="9" scale="54" fitToHeight="0" orientation="portrait" verticalDpi="300" r:id="rId1"/>
  <headerFooter alignWithMargins="0">
    <oddHeader>&amp;C
&amp;"Times New Roman,обычный"&amp;14 &amp;P&amp;R&amp;"Times New Roman,обычный"&amp;14Продовження додатка 3</oddHeader>
  </headerFooter>
  <rowBreaks count="1" manualBreakCount="1">
    <brk id="65" max="5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3"/>
  </sheetPr>
  <dimension ref="A1:I328"/>
  <sheetViews>
    <sheetView zoomScale="59" zoomScaleNormal="59" zoomScaleSheetLayoutView="50" workbookViewId="0">
      <pane xSplit="2" ySplit="6" topLeftCell="C85" activePane="bottomRight" state="frozen"/>
      <selection activeCell="A67" sqref="A67"/>
      <selection pane="topRight" activeCell="A67" sqref="A67"/>
      <selection pane="bottomLeft" activeCell="A67" sqref="A67"/>
      <selection pane="bottomRight" activeCell="G60" sqref="G60"/>
    </sheetView>
  </sheetViews>
  <sheetFormatPr defaultRowHeight="18.75"/>
  <cols>
    <col min="1" max="1" width="92.85546875" style="3" customWidth="1"/>
    <col min="2" max="2" width="14.85546875" style="15" customWidth="1"/>
    <col min="3" max="7" width="22.42578125" style="15" customWidth="1"/>
    <col min="8" max="8" width="19.85546875" style="15" customWidth="1"/>
    <col min="9" max="9" width="95.42578125" style="15" customWidth="1"/>
    <col min="10" max="16384" width="9.140625" style="3"/>
  </cols>
  <sheetData>
    <row r="1" spans="1:9">
      <c r="A1" s="242" t="s">
        <v>69</v>
      </c>
      <c r="B1" s="242"/>
      <c r="C1" s="242"/>
      <c r="D1" s="242"/>
      <c r="E1" s="242"/>
      <c r="F1" s="242"/>
      <c r="G1" s="242"/>
      <c r="H1" s="242"/>
      <c r="I1" s="242"/>
    </row>
    <row r="2" spans="1:9" ht="12.75" customHeight="1">
      <c r="A2" s="19"/>
      <c r="B2" s="29"/>
      <c r="C2" s="29"/>
      <c r="D2" s="29"/>
      <c r="E2" s="29"/>
      <c r="F2" s="29"/>
      <c r="G2" s="29"/>
      <c r="H2" s="29"/>
      <c r="I2" s="29"/>
    </row>
    <row r="3" spans="1:9" ht="39" customHeight="1">
      <c r="A3" s="247" t="s">
        <v>138</v>
      </c>
      <c r="B3" s="246" t="s">
        <v>18</v>
      </c>
      <c r="C3" s="246" t="s">
        <v>212</v>
      </c>
      <c r="D3" s="246"/>
      <c r="E3" s="247" t="s">
        <v>293</v>
      </c>
      <c r="F3" s="247"/>
      <c r="G3" s="247"/>
      <c r="H3" s="247"/>
      <c r="I3" s="247"/>
    </row>
    <row r="4" spans="1:9" ht="75">
      <c r="A4" s="247"/>
      <c r="B4" s="246"/>
      <c r="C4" s="7" t="s">
        <v>126</v>
      </c>
      <c r="D4" s="7" t="s">
        <v>127</v>
      </c>
      <c r="E4" s="7" t="s">
        <v>128</v>
      </c>
      <c r="F4" s="7" t="s">
        <v>121</v>
      </c>
      <c r="G4" s="40" t="s">
        <v>295</v>
      </c>
      <c r="H4" s="40" t="s">
        <v>134</v>
      </c>
      <c r="I4" s="7" t="s">
        <v>132</v>
      </c>
    </row>
    <row r="5" spans="1:9">
      <c r="A5" s="6">
        <v>1</v>
      </c>
      <c r="B5" s="7">
        <v>2</v>
      </c>
      <c r="C5" s="6">
        <v>3</v>
      </c>
      <c r="D5" s="7">
        <v>4</v>
      </c>
      <c r="E5" s="6">
        <v>5</v>
      </c>
      <c r="F5" s="7">
        <v>6</v>
      </c>
      <c r="G5" s="6">
        <v>7</v>
      </c>
      <c r="H5" s="7">
        <v>8</v>
      </c>
      <c r="I5" s="6">
        <v>9</v>
      </c>
    </row>
    <row r="6" spans="1:9" s="5" customFormat="1" ht="24.95" customHeight="1">
      <c r="A6" s="248" t="s">
        <v>131</v>
      </c>
      <c r="B6" s="248"/>
      <c r="C6" s="248"/>
      <c r="D6" s="248"/>
      <c r="E6" s="248"/>
      <c r="F6" s="248"/>
      <c r="G6" s="248"/>
      <c r="H6" s="248"/>
      <c r="I6" s="248"/>
    </row>
    <row r="7" spans="1:9" s="5" customFormat="1" ht="20.100000000000001" customHeight="1">
      <c r="A7" s="10" t="s">
        <v>109</v>
      </c>
      <c r="B7" s="11">
        <v>1000</v>
      </c>
      <c r="C7" s="82">
        <f>'[36]I. Фін результат'!$C$7</f>
        <v>53177</v>
      </c>
      <c r="D7" s="82">
        <f>'[37]I. Фін результат'!$C$7</f>
        <v>71867</v>
      </c>
      <c r="E7" s="82">
        <f>'[36]I. Фін результат'!$D$7</f>
        <v>75448.399999999994</v>
      </c>
      <c r="F7" s="82">
        <f>D7</f>
        <v>71867</v>
      </c>
      <c r="G7" s="77">
        <f>-3581.4</f>
        <v>-3581.4</v>
      </c>
      <c r="H7" s="62">
        <f>(F7/E7)*100</f>
        <v>95.253179656559979</v>
      </c>
      <c r="I7" s="47"/>
    </row>
    <row r="8" spans="1:9" ht="20.100000000000001" customHeight="1">
      <c r="A8" s="8" t="s">
        <v>101</v>
      </c>
      <c r="B8" s="9">
        <v>1010</v>
      </c>
      <c r="C8" s="83">
        <f>'[36]I. Фін результат'!$C$8</f>
        <v>-51213.042999999998</v>
      </c>
      <c r="D8" s="83">
        <f>'[37]I. Фін результат'!$C$8</f>
        <v>-70323.099999999991</v>
      </c>
      <c r="E8" s="83">
        <f>'[36]I. Фін результат'!$D$8</f>
        <v>-73962.300000000017</v>
      </c>
      <c r="F8" s="82">
        <f t="shared" ref="F8:F16" si="0">D8</f>
        <v>-70323.099999999991</v>
      </c>
      <c r="G8" s="82">
        <v>-3639</v>
      </c>
      <c r="H8" s="60">
        <f t="shared" ref="H8:H71" si="1">(F8/E8)*100</f>
        <v>95.079655446085326</v>
      </c>
      <c r="I8" s="46"/>
    </row>
    <row r="9" spans="1:9" s="2" customFormat="1" ht="20.100000000000001" customHeight="1">
      <c r="A9" s="8" t="s">
        <v>241</v>
      </c>
      <c r="B9" s="7">
        <v>1011</v>
      </c>
      <c r="C9" s="82">
        <f>'[36]I. Фін результат'!$C$9</f>
        <v>-2529.6419999999998</v>
      </c>
      <c r="D9" s="82">
        <f>'[37]I. Фін результат'!$C$9</f>
        <v>-2893.3</v>
      </c>
      <c r="E9" s="82">
        <f>'[36]I. Фін результат'!$D$9</f>
        <v>-3602.3</v>
      </c>
      <c r="F9" s="82">
        <f t="shared" si="0"/>
        <v>-2893.3</v>
      </c>
      <c r="G9" s="82">
        <v>-709</v>
      </c>
      <c r="H9" s="60">
        <f t="shared" si="1"/>
        <v>80.318130083557719</v>
      </c>
      <c r="I9" s="45"/>
    </row>
    <row r="10" spans="1:9" s="2" customFormat="1" ht="20.100000000000001" customHeight="1">
      <c r="A10" s="8" t="s">
        <v>242</v>
      </c>
      <c r="B10" s="7">
        <v>1012</v>
      </c>
      <c r="C10" s="82">
        <f>'[36]I. Фін результат'!$C$10</f>
        <v>-26154.23</v>
      </c>
      <c r="D10" s="82">
        <f>'[37]I. Фін результат'!$C$10</f>
        <v>-39992.699999999997</v>
      </c>
      <c r="E10" s="82">
        <f>'[36]I. Фін результат'!$D$10</f>
        <v>-40448.800000000003</v>
      </c>
      <c r="F10" s="82">
        <f t="shared" si="0"/>
        <v>-39992.699999999997</v>
      </c>
      <c r="G10" s="82">
        <v>-456.1</v>
      </c>
      <c r="H10" s="60">
        <f t="shared" si="1"/>
        <v>98.872401653448293</v>
      </c>
      <c r="I10" s="45"/>
    </row>
    <row r="11" spans="1:9" s="2" customFormat="1" ht="20.100000000000001" customHeight="1">
      <c r="A11" s="8" t="s">
        <v>243</v>
      </c>
      <c r="B11" s="7">
        <v>1013</v>
      </c>
      <c r="C11" s="82">
        <f>'[36]I. Фін результат'!$C$11</f>
        <v>-3345.8490000000002</v>
      </c>
      <c r="D11" s="82">
        <f>'[37]I. Фін результат'!$C$11</f>
        <v>-5102.1000000000004</v>
      </c>
      <c r="E11" s="82">
        <f>'[36]I. Фін результат'!$D$11</f>
        <v>-4949.8</v>
      </c>
      <c r="F11" s="82">
        <f t="shared" si="0"/>
        <v>-5102.1000000000004</v>
      </c>
      <c r="G11" s="82">
        <v>152.30000000000001</v>
      </c>
      <c r="H11" s="60">
        <f t="shared" si="1"/>
        <v>103.07689199563619</v>
      </c>
      <c r="I11" s="45"/>
    </row>
    <row r="12" spans="1:9" s="2" customFormat="1" ht="20.100000000000001" customHeight="1">
      <c r="A12" s="8" t="s">
        <v>5</v>
      </c>
      <c r="B12" s="7">
        <v>1014</v>
      </c>
      <c r="C12" s="82">
        <f>'[36]I. Фін результат'!$C$12</f>
        <v>-13854</v>
      </c>
      <c r="D12" s="82">
        <f>'[37]I. Фін результат'!$C$12</f>
        <v>-16231.6</v>
      </c>
      <c r="E12" s="82">
        <f>'[36]I. Фін результат'!$D$12</f>
        <v>-17467.8</v>
      </c>
      <c r="F12" s="82">
        <f t="shared" si="0"/>
        <v>-16231.6</v>
      </c>
      <c r="G12" s="82">
        <v>-1236.2</v>
      </c>
      <c r="H12" s="60">
        <f t="shared" si="1"/>
        <v>92.922978280035267</v>
      </c>
      <c r="I12" s="45"/>
    </row>
    <row r="13" spans="1:9" s="2" customFormat="1" ht="20.100000000000001" customHeight="1">
      <c r="A13" s="8" t="s">
        <v>6</v>
      </c>
      <c r="B13" s="7">
        <v>1015</v>
      </c>
      <c r="C13" s="82">
        <f>'[36]I. Фін результат'!$C$13</f>
        <v>-2868.6</v>
      </c>
      <c r="D13" s="82">
        <f>'[37]I. Фін результат'!$C$13</f>
        <v>-3340.5</v>
      </c>
      <c r="E13" s="82">
        <f>'[36]I. Фін результат'!$D$13</f>
        <v>-3843</v>
      </c>
      <c r="F13" s="82">
        <f t="shared" si="0"/>
        <v>-3340.5</v>
      </c>
      <c r="G13" s="82">
        <v>-502.5</v>
      </c>
      <c r="H13" s="60">
        <f t="shared" si="1"/>
        <v>86.924277907884459</v>
      </c>
      <c r="I13" s="45"/>
    </row>
    <row r="14" spans="1:9" s="2" customFormat="1" ht="37.5">
      <c r="A14" s="8" t="s">
        <v>244</v>
      </c>
      <c r="B14" s="7">
        <v>1016</v>
      </c>
      <c r="C14" s="82">
        <f>'[36]I. Фін результат'!$C$14</f>
        <v>-1573.114</v>
      </c>
      <c r="D14" s="82">
        <f>'[37]I. Фін результат'!$C$14</f>
        <v>-1245.3</v>
      </c>
      <c r="E14" s="82">
        <f>'[36]I. Фін результат'!$D$14</f>
        <v>-1522</v>
      </c>
      <c r="F14" s="82">
        <f t="shared" si="0"/>
        <v>-1245.3</v>
      </c>
      <c r="G14" s="82">
        <v>-276.7</v>
      </c>
      <c r="H14" s="60">
        <f t="shared" si="1"/>
        <v>81.819973718791061</v>
      </c>
      <c r="I14" s="45"/>
    </row>
    <row r="15" spans="1:9" s="2" customFormat="1" ht="20.100000000000001" customHeight="1">
      <c r="A15" s="8" t="s">
        <v>245</v>
      </c>
      <c r="B15" s="7">
        <v>1017</v>
      </c>
      <c r="C15" s="82">
        <f>'[36]I. Фін результат'!$C$15</f>
        <v>-384.40800000000002</v>
      </c>
      <c r="D15" s="82">
        <f>'[37]I. Фін результат'!$C$15</f>
        <v>-484.2</v>
      </c>
      <c r="E15" s="82">
        <f>'[36]I. Фін результат'!$D$15</f>
        <v>-549.5</v>
      </c>
      <c r="F15" s="82">
        <f t="shared" si="0"/>
        <v>-484.2</v>
      </c>
      <c r="G15" s="82">
        <v>-65.3</v>
      </c>
      <c r="H15" s="60">
        <f t="shared" si="1"/>
        <v>88.116469517743397</v>
      </c>
      <c r="I15" s="45"/>
    </row>
    <row r="16" spans="1:9" s="2" customFormat="1" ht="20.100000000000001" customHeight="1">
      <c r="A16" s="8" t="s">
        <v>246</v>
      </c>
      <c r="B16" s="7">
        <v>1018</v>
      </c>
      <c r="C16" s="82">
        <f>'[36]I. Фін результат'!$C$16</f>
        <v>-503.2</v>
      </c>
      <c r="D16" s="82">
        <f>'[37]I. Фін результат'!$C$16</f>
        <v>-1033.4000000000001</v>
      </c>
      <c r="E16" s="82">
        <f>'[36]I. Фін результат'!$D$16</f>
        <v>-1579.1</v>
      </c>
      <c r="F16" s="82">
        <f t="shared" si="0"/>
        <v>-1033.4000000000001</v>
      </c>
      <c r="G16" s="82">
        <v>-545.70000000000005</v>
      </c>
      <c r="H16" s="60">
        <f t="shared" si="1"/>
        <v>65.442340573744545</v>
      </c>
      <c r="I16" s="45"/>
    </row>
    <row r="17" spans="1:9" s="5" customFormat="1" ht="20.100000000000001" customHeight="1">
      <c r="A17" s="10" t="s">
        <v>24</v>
      </c>
      <c r="B17" s="11">
        <v>1020</v>
      </c>
      <c r="C17" s="76">
        <f>SUM(C7,C8)</f>
        <v>1963.9570000000022</v>
      </c>
      <c r="D17" s="76">
        <f>SUM(D7,D8)</f>
        <v>1543.9000000000087</v>
      </c>
      <c r="E17" s="76">
        <f>SUM(E7,E8)</f>
        <v>1486.0999999999767</v>
      </c>
      <c r="F17" s="76">
        <f>SUM(F7,F8)</f>
        <v>1543.9000000000087</v>
      </c>
      <c r="G17" s="77">
        <f t="shared" ref="G17:G71" si="2">F17-E17</f>
        <v>57.800000000032014</v>
      </c>
      <c r="H17" s="62">
        <f t="shared" si="1"/>
        <v>103.88937487383305</v>
      </c>
      <c r="I17" s="47"/>
    </row>
    <row r="18" spans="1:9" ht="20.100000000000001" customHeight="1">
      <c r="A18" s="8" t="s">
        <v>117</v>
      </c>
      <c r="B18" s="9">
        <v>1030</v>
      </c>
      <c r="C18" s="83">
        <f>SUM(C19:C38,C40)</f>
        <v>-4559.9690000000001</v>
      </c>
      <c r="D18" s="83">
        <f>SUM(D19:D38,D40)</f>
        <v>-5070.0800000000017</v>
      </c>
      <c r="E18" s="83">
        <f>SUM(E19:E38,E40)</f>
        <v>-5446.5000000000009</v>
      </c>
      <c r="F18" s="83">
        <f>SUM(F19:F38,F40)</f>
        <v>-5070.0800000000017</v>
      </c>
      <c r="G18" s="82">
        <v>-376.4</v>
      </c>
      <c r="H18" s="60">
        <f t="shared" si="1"/>
        <v>93.088772606260918</v>
      </c>
      <c r="I18" s="46"/>
    </row>
    <row r="19" spans="1:9" ht="20.100000000000001" customHeight="1">
      <c r="A19" s="8" t="s">
        <v>73</v>
      </c>
      <c r="B19" s="9">
        <v>1031</v>
      </c>
      <c r="C19" s="82">
        <f>'[36]I. Фін результат'!$C$19</f>
        <v>-135.5</v>
      </c>
      <c r="D19" s="82">
        <f>'[37]I. Фін результат'!$C$19</f>
        <v>-176.7</v>
      </c>
      <c r="E19" s="82">
        <f>'[36]I. Фін результат'!$D$19</f>
        <v>-148</v>
      </c>
      <c r="F19" s="82">
        <f>D19</f>
        <v>-176.7</v>
      </c>
      <c r="G19" s="82">
        <v>28.7</v>
      </c>
      <c r="H19" s="60">
        <f t="shared" si="1"/>
        <v>119.39189189189187</v>
      </c>
      <c r="I19" s="46"/>
    </row>
    <row r="20" spans="1:9" ht="20.100000000000001" customHeight="1">
      <c r="A20" s="8" t="s">
        <v>111</v>
      </c>
      <c r="B20" s="9">
        <v>1032</v>
      </c>
      <c r="C20" s="82" t="str">
        <f>'[36]I. Фін результат'!$C$20</f>
        <v>-</v>
      </c>
      <c r="D20" s="82" t="str">
        <f>'[37]I. Фін результат'!$C$20</f>
        <v>-</v>
      </c>
      <c r="E20" s="82">
        <f>'[36]I. Фін результат'!$D$20</f>
        <v>-7.2</v>
      </c>
      <c r="F20" s="48" t="str">
        <f t="shared" ref="F20:F40" si="3">D20</f>
        <v>-</v>
      </c>
      <c r="G20" s="82">
        <v>-7.2</v>
      </c>
      <c r="H20" s="60" t="s">
        <v>294</v>
      </c>
      <c r="I20" s="46"/>
    </row>
    <row r="21" spans="1:9" ht="20.100000000000001" customHeight="1">
      <c r="A21" s="8" t="s">
        <v>50</v>
      </c>
      <c r="B21" s="9">
        <v>1033</v>
      </c>
      <c r="C21" s="82">
        <f>'[36]I. Фін результат'!$C$21</f>
        <v>0</v>
      </c>
      <c r="D21" s="82">
        <f>'[37]I. Фін результат'!$C$21</f>
        <v>0</v>
      </c>
      <c r="E21" s="82">
        <f>'[36]I. Фін результат'!$D$21</f>
        <v>0</v>
      </c>
      <c r="F21" s="48">
        <f t="shared" si="3"/>
        <v>0</v>
      </c>
      <c r="G21" s="82">
        <f t="shared" si="2"/>
        <v>0</v>
      </c>
      <c r="H21" s="60" t="s">
        <v>294</v>
      </c>
      <c r="I21" s="46"/>
    </row>
    <row r="22" spans="1:9" ht="20.100000000000001" customHeight="1">
      <c r="A22" s="8" t="s">
        <v>22</v>
      </c>
      <c r="B22" s="9">
        <v>1034</v>
      </c>
      <c r="C22" s="82">
        <f>'[36]I. Фін результат'!$C$22</f>
        <v>0</v>
      </c>
      <c r="D22" s="82">
        <f>'[37]I. Фін результат'!$C$22</f>
        <v>0</v>
      </c>
      <c r="E22" s="82">
        <f>'[36]I. Фін результат'!$D$21</f>
        <v>0</v>
      </c>
      <c r="F22" s="48">
        <f t="shared" si="3"/>
        <v>0</v>
      </c>
      <c r="G22" s="82">
        <f t="shared" si="2"/>
        <v>0</v>
      </c>
      <c r="H22" s="60" t="s">
        <v>294</v>
      </c>
      <c r="I22" s="46"/>
    </row>
    <row r="23" spans="1:9" ht="20.100000000000001" customHeight="1">
      <c r="A23" s="8" t="s">
        <v>23</v>
      </c>
      <c r="B23" s="9">
        <v>1035</v>
      </c>
      <c r="C23" s="82">
        <f>'[36]I. Фін результат'!$C$23</f>
        <v>0</v>
      </c>
      <c r="D23" s="82">
        <f>'[37]I. Фін результат'!$C$23</f>
        <v>0</v>
      </c>
      <c r="E23" s="82">
        <f>'[36]I. Фін результат'!$D$21</f>
        <v>0</v>
      </c>
      <c r="F23" s="48">
        <f t="shared" si="3"/>
        <v>0</v>
      </c>
      <c r="G23" s="82">
        <f t="shared" si="2"/>
        <v>0</v>
      </c>
      <c r="H23" s="60" t="s">
        <v>294</v>
      </c>
      <c r="I23" s="46"/>
    </row>
    <row r="24" spans="1:9" s="2" customFormat="1" ht="20.100000000000001" customHeight="1">
      <c r="A24" s="8" t="s">
        <v>31</v>
      </c>
      <c r="B24" s="9">
        <v>1036</v>
      </c>
      <c r="C24" s="82">
        <f>'[36]I. Фін результат'!$C$24</f>
        <v>-39.1</v>
      </c>
      <c r="D24" s="82">
        <f>'[37]I. Фін результат'!$C$24</f>
        <v>-43.6</v>
      </c>
      <c r="E24" s="82">
        <f>'[36]I. Фін результат'!$D$24</f>
        <v>-55.2</v>
      </c>
      <c r="F24" s="82">
        <f t="shared" si="3"/>
        <v>-43.6</v>
      </c>
      <c r="G24" s="82">
        <f>-11.6</f>
        <v>-11.6</v>
      </c>
      <c r="H24" s="60">
        <f t="shared" si="1"/>
        <v>78.985507246376812</v>
      </c>
      <c r="I24" s="46"/>
    </row>
    <row r="25" spans="1:9" s="2" customFormat="1" ht="20.100000000000001" customHeight="1">
      <c r="A25" s="8" t="s">
        <v>32</v>
      </c>
      <c r="B25" s="9">
        <v>1037</v>
      </c>
      <c r="C25" s="82">
        <f>'[36]I. Фін результат'!$C$25</f>
        <v>-8.8000000000000007</v>
      </c>
      <c r="D25" s="82">
        <f>'[37]I. Фін результат'!$C$25</f>
        <v>-10.5</v>
      </c>
      <c r="E25" s="82">
        <f>'[36]I. Фін результат'!$D$25</f>
        <v>-10</v>
      </c>
      <c r="F25" s="48">
        <f t="shared" si="3"/>
        <v>-10.5</v>
      </c>
      <c r="G25" s="82">
        <v>1</v>
      </c>
      <c r="H25" s="60">
        <f t="shared" si="1"/>
        <v>105</v>
      </c>
      <c r="I25" s="46"/>
    </row>
    <row r="26" spans="1:9" s="2" customFormat="1" ht="20.100000000000001" customHeight="1">
      <c r="A26" s="8" t="s">
        <v>33</v>
      </c>
      <c r="B26" s="9">
        <v>1038</v>
      </c>
      <c r="C26" s="82">
        <f>'[36]I. Фін результат'!$C$26</f>
        <v>-2908.7</v>
      </c>
      <c r="D26" s="82">
        <f>'[37]I. Фін результат'!$C$26</f>
        <v>-3085.3</v>
      </c>
      <c r="E26" s="82">
        <f>'[36]I. Фін результат'!$D$26</f>
        <v>-3418.4</v>
      </c>
      <c r="F26" s="82">
        <f t="shared" si="3"/>
        <v>-3085.3</v>
      </c>
      <c r="G26" s="82">
        <v>-333.1</v>
      </c>
      <c r="H26" s="60">
        <f t="shared" si="1"/>
        <v>90.255675169670027</v>
      </c>
      <c r="I26" s="46"/>
    </row>
    <row r="27" spans="1:9" s="2" customFormat="1" ht="20.100000000000001" customHeight="1">
      <c r="A27" s="8" t="s">
        <v>34</v>
      </c>
      <c r="B27" s="9">
        <v>1039</v>
      </c>
      <c r="C27" s="82">
        <f>'[36]I. Фін результат'!$C$27</f>
        <v>-608.20000000000005</v>
      </c>
      <c r="D27" s="82">
        <f>'[37]I. Фін результат'!$C$27</f>
        <v>-667.3</v>
      </c>
      <c r="E27" s="82">
        <f>'[36]I. Фін результат'!$D$27</f>
        <v>-752.1</v>
      </c>
      <c r="F27" s="82">
        <f t="shared" si="3"/>
        <v>-667.3</v>
      </c>
      <c r="G27" s="82">
        <v>-84.8</v>
      </c>
      <c r="H27" s="60">
        <f t="shared" si="1"/>
        <v>88.724903603244243</v>
      </c>
      <c r="I27" s="46"/>
    </row>
    <row r="28" spans="1:9" s="2" customFormat="1" ht="42.75" customHeight="1">
      <c r="A28" s="8" t="s">
        <v>35</v>
      </c>
      <c r="B28" s="9">
        <v>1040</v>
      </c>
      <c r="C28" s="82">
        <f>'[36]I. Фін результат'!$C$28</f>
        <v>-14.769</v>
      </c>
      <c r="D28" s="82">
        <f>'[37]I. Фін результат'!$C$28</f>
        <v>-41.4</v>
      </c>
      <c r="E28" s="82">
        <f>'[36]I. Фін результат'!$D$28</f>
        <v>-20.8</v>
      </c>
      <c r="F28" s="82">
        <f t="shared" si="3"/>
        <v>-41.4</v>
      </c>
      <c r="G28" s="82">
        <v>20.2</v>
      </c>
      <c r="H28" s="60">
        <f t="shared" si="1"/>
        <v>199.03846153846152</v>
      </c>
      <c r="I28" s="46"/>
    </row>
    <row r="29" spans="1:9" s="2" customFormat="1" ht="42.75" customHeight="1">
      <c r="A29" s="8" t="s">
        <v>36</v>
      </c>
      <c r="B29" s="9">
        <v>1041</v>
      </c>
      <c r="C29" s="82">
        <f>'[36]I. Фін результат'!$C$29</f>
        <v>0</v>
      </c>
      <c r="D29" s="82">
        <f>'[37]I. Фін результат'!$C$29</f>
        <v>0</v>
      </c>
      <c r="E29" s="82">
        <f>'[36]I. Фін результат'!$D$29</f>
        <v>0</v>
      </c>
      <c r="F29" s="82">
        <f t="shared" si="3"/>
        <v>0</v>
      </c>
      <c r="G29" s="82">
        <f t="shared" si="2"/>
        <v>0</v>
      </c>
      <c r="H29" s="60" t="s">
        <v>294</v>
      </c>
      <c r="I29" s="46"/>
    </row>
    <row r="30" spans="1:9" s="2" customFormat="1" ht="20.100000000000001" customHeight="1">
      <c r="A30" s="8" t="s">
        <v>37</v>
      </c>
      <c r="B30" s="9">
        <v>1042</v>
      </c>
      <c r="C30" s="82">
        <f>'[36]I. Фін результат'!$C$30</f>
        <v>-0.8</v>
      </c>
      <c r="D30" s="82">
        <f>'[37]I. Фін результат'!$C$30</f>
        <v>-0.8</v>
      </c>
      <c r="E30" s="82">
        <f>'[36]I. Фін результат'!$D$30</f>
        <v>0</v>
      </c>
      <c r="F30" s="82">
        <f t="shared" si="3"/>
        <v>-0.8</v>
      </c>
      <c r="G30" s="82">
        <v>0.8</v>
      </c>
      <c r="H30" s="60" t="s">
        <v>294</v>
      </c>
      <c r="I30" s="46"/>
    </row>
    <row r="31" spans="1:9" s="2" customFormat="1" ht="20.100000000000001" customHeight="1">
      <c r="A31" s="8" t="s">
        <v>38</v>
      </c>
      <c r="B31" s="9">
        <v>1043</v>
      </c>
      <c r="C31" s="82" t="str">
        <f>'[36]I. Фін результат'!$C$31</f>
        <v>-</v>
      </c>
      <c r="D31" s="82" t="str">
        <f>'[37]I. Фін результат'!$C$31</f>
        <v>-</v>
      </c>
      <c r="E31" s="82">
        <f>'[36]I. Фін результат'!$D$31</f>
        <v>-3.2</v>
      </c>
      <c r="F31" s="82">
        <v>0</v>
      </c>
      <c r="G31" s="82">
        <v>-3.2</v>
      </c>
      <c r="H31" s="60" t="s">
        <v>294</v>
      </c>
      <c r="I31" s="46"/>
    </row>
    <row r="32" spans="1:9" s="2" customFormat="1" ht="20.100000000000001" customHeight="1">
      <c r="A32" s="8" t="s">
        <v>39</v>
      </c>
      <c r="B32" s="9">
        <v>1044</v>
      </c>
      <c r="C32" s="82">
        <f>'[36]I. Фін результат'!$C$32</f>
        <v>-154.4</v>
      </c>
      <c r="D32" s="82">
        <f>'[37]I. Фін результат'!$C$32</f>
        <v>-171.4</v>
      </c>
      <c r="E32" s="82">
        <f>'[36]I. Фін результат'!$D$32</f>
        <v>-154.4</v>
      </c>
      <c r="F32" s="82">
        <f t="shared" si="3"/>
        <v>-171.4</v>
      </c>
      <c r="G32" s="82">
        <v>17</v>
      </c>
      <c r="H32" s="60">
        <f t="shared" si="1"/>
        <v>111.01036269430051</v>
      </c>
      <c r="I32" s="46"/>
    </row>
    <row r="33" spans="1:9" s="2" customFormat="1" ht="20.100000000000001" customHeight="1">
      <c r="A33" s="8" t="s">
        <v>52</v>
      </c>
      <c r="B33" s="9">
        <v>1045</v>
      </c>
      <c r="C33" s="82">
        <f>'[36]I. Фін результат'!$C$33</f>
        <v>-17.600000000000001</v>
      </c>
      <c r="D33" s="82">
        <f>'[37]I. Фін результат'!$C$33</f>
        <v>-17.600000000000001</v>
      </c>
      <c r="E33" s="82">
        <f>'[36]I. Фін результат'!$D$33</f>
        <v>-17.600000000000001</v>
      </c>
      <c r="F33" s="82">
        <f t="shared" si="3"/>
        <v>-17.600000000000001</v>
      </c>
      <c r="G33" s="82">
        <v>0</v>
      </c>
      <c r="H33" s="60">
        <f t="shared" si="1"/>
        <v>100</v>
      </c>
      <c r="I33" s="46"/>
    </row>
    <row r="34" spans="1:9" s="2" customFormat="1" ht="20.100000000000001" customHeight="1">
      <c r="A34" s="8" t="s">
        <v>40</v>
      </c>
      <c r="B34" s="9">
        <v>1046</v>
      </c>
      <c r="C34" s="85" t="str">
        <f>'[36]I. Фін результат'!$C$34</f>
        <v>-</v>
      </c>
      <c r="D34" s="85" t="str">
        <f>'[37]I. Фін результат'!$C$34</f>
        <v>-</v>
      </c>
      <c r="E34" s="85">
        <f>'[36]I. Фін результат'!$D$34</f>
        <v>0</v>
      </c>
      <c r="F34" s="85" t="str">
        <f t="shared" si="3"/>
        <v>-</v>
      </c>
      <c r="G34" s="85" t="s">
        <v>294</v>
      </c>
      <c r="H34" s="60" t="s">
        <v>294</v>
      </c>
      <c r="I34" s="46"/>
    </row>
    <row r="35" spans="1:9" s="2" customFormat="1" ht="20.100000000000001" customHeight="1">
      <c r="A35" s="8" t="s">
        <v>41</v>
      </c>
      <c r="B35" s="9">
        <v>1047</v>
      </c>
      <c r="C35" s="82">
        <f>'[36]I. Фін результат'!$C$35</f>
        <v>0</v>
      </c>
      <c r="D35" s="82">
        <f>'[37]I. Фін результат'!$C$35</f>
        <v>0</v>
      </c>
      <c r="E35" s="82">
        <f>'[36]I. Фін результат'!$D$35</f>
        <v>0</v>
      </c>
      <c r="F35" s="82">
        <f t="shared" si="3"/>
        <v>0</v>
      </c>
      <c r="G35" s="82">
        <f t="shared" si="2"/>
        <v>0</v>
      </c>
      <c r="H35" s="60" t="s">
        <v>294</v>
      </c>
      <c r="I35" s="46"/>
    </row>
    <row r="36" spans="1:9" s="2" customFormat="1" ht="20.100000000000001" customHeight="1">
      <c r="A36" s="8" t="s">
        <v>42</v>
      </c>
      <c r="B36" s="9">
        <v>1048</v>
      </c>
      <c r="C36" s="82">
        <f>'[36]I. Фін результат'!$C$36</f>
        <v>0</v>
      </c>
      <c r="D36" s="82">
        <f>'[37]I. Фін результат'!$C$36</f>
        <v>0</v>
      </c>
      <c r="E36" s="82">
        <f>'[36]I. Фін результат'!$D$36</f>
        <v>-46</v>
      </c>
      <c r="F36" s="82">
        <f t="shared" si="3"/>
        <v>0</v>
      </c>
      <c r="G36" s="82">
        <v>-46</v>
      </c>
      <c r="H36" s="60">
        <f t="shared" si="1"/>
        <v>0</v>
      </c>
      <c r="I36" s="46"/>
    </row>
    <row r="37" spans="1:9" s="2" customFormat="1" ht="20.100000000000001" customHeight="1">
      <c r="A37" s="8" t="s">
        <v>43</v>
      </c>
      <c r="B37" s="9">
        <v>1049</v>
      </c>
      <c r="C37" s="82">
        <f>'[36]I. Фін результат'!$C$37</f>
        <v>-3.3</v>
      </c>
      <c r="D37" s="82">
        <f>'[37]I. Фін результат'!$C$37</f>
        <v>-3.3</v>
      </c>
      <c r="E37" s="82">
        <f>'[36]I. Фін результат'!$D$37</f>
        <v>-36.799999999999997</v>
      </c>
      <c r="F37" s="82">
        <f t="shared" si="3"/>
        <v>-3.3</v>
      </c>
      <c r="G37" s="82">
        <v>-33.5</v>
      </c>
      <c r="H37" s="60">
        <f t="shared" si="1"/>
        <v>8.9673913043478262</v>
      </c>
      <c r="I37" s="46"/>
    </row>
    <row r="38" spans="1:9" s="2" customFormat="1" ht="42.75" customHeight="1">
      <c r="A38" s="8" t="s">
        <v>56</v>
      </c>
      <c r="B38" s="9">
        <v>1050</v>
      </c>
      <c r="C38" s="82">
        <f>'[36]I. Фін результат'!$C$38</f>
        <v>-268.10000000000002</v>
      </c>
      <c r="D38" s="82">
        <f>'[37]I. Фін результат'!$C$38</f>
        <v>-277</v>
      </c>
      <c r="E38" s="82">
        <f>'[36]I. Фін результат'!$D$38</f>
        <v>-233.2</v>
      </c>
      <c r="F38" s="82">
        <f t="shared" si="3"/>
        <v>-277</v>
      </c>
      <c r="G38" s="82">
        <v>43.8</v>
      </c>
      <c r="H38" s="60">
        <f t="shared" si="1"/>
        <v>118.78216123499143</v>
      </c>
      <c r="I38" s="46"/>
    </row>
    <row r="39" spans="1:9" s="2" customFormat="1" ht="20.100000000000001" customHeight="1">
      <c r="A39" s="8" t="s">
        <v>44</v>
      </c>
      <c r="B39" s="6" t="s">
        <v>198</v>
      </c>
      <c r="C39" s="82">
        <f>'[36]I. Фін результат'!$C$39</f>
        <v>-46.8</v>
      </c>
      <c r="D39" s="82">
        <f>'[37]I. Фін результат'!$C$39</f>
        <v>-131.5</v>
      </c>
      <c r="E39" s="82">
        <f>'[36]I. Фін результат'!$D$39</f>
        <v>-27.2</v>
      </c>
      <c r="F39" s="82">
        <f t="shared" si="3"/>
        <v>-131.5</v>
      </c>
      <c r="G39" s="82">
        <v>104.3</v>
      </c>
      <c r="H39" s="60">
        <f t="shared" si="1"/>
        <v>483.45588235294122</v>
      </c>
      <c r="I39" s="46"/>
    </row>
    <row r="40" spans="1:9" s="2" customFormat="1" ht="20.100000000000001" customHeight="1">
      <c r="A40" s="8" t="s">
        <v>76</v>
      </c>
      <c r="B40" s="9">
        <v>1051</v>
      </c>
      <c r="C40" s="82">
        <f>'[36]I. Фін результат'!$C$40</f>
        <v>-400.7</v>
      </c>
      <c r="D40" s="82">
        <f>'[37]I. Фін результат'!$C$40</f>
        <v>-575.18000000000006</v>
      </c>
      <c r="E40" s="82">
        <f>'[36]I. Фін результат'!$D$40</f>
        <v>-543.6</v>
      </c>
      <c r="F40" s="82">
        <f t="shared" si="3"/>
        <v>-575.18000000000006</v>
      </c>
      <c r="G40" s="82">
        <v>31.6</v>
      </c>
      <c r="H40" s="60">
        <f t="shared" si="1"/>
        <v>105.80941869021341</v>
      </c>
      <c r="I40" s="46"/>
    </row>
    <row r="41" spans="1:9" ht="20.100000000000001" customHeight="1">
      <c r="A41" s="8" t="s">
        <v>118</v>
      </c>
      <c r="B41" s="9">
        <v>1060</v>
      </c>
      <c r="C41" s="83">
        <f>'[36]I. Фін результат'!$C$41</f>
        <v>0</v>
      </c>
      <c r="D41" s="83">
        <f>'[37]I. Фін результат'!$C$41</f>
        <v>0</v>
      </c>
      <c r="E41" s="83">
        <f>SUM(E42:E48)</f>
        <v>0</v>
      </c>
      <c r="F41" s="61">
        <f>SUM(F42:F48)</f>
        <v>0</v>
      </c>
      <c r="G41" s="82">
        <f t="shared" si="2"/>
        <v>0</v>
      </c>
      <c r="H41" s="60" t="s">
        <v>294</v>
      </c>
      <c r="I41" s="46"/>
    </row>
    <row r="42" spans="1:9" s="2" customFormat="1" ht="20.100000000000001" customHeight="1">
      <c r="A42" s="8" t="s">
        <v>103</v>
      </c>
      <c r="B42" s="9">
        <v>1061</v>
      </c>
      <c r="C42" s="82">
        <f>'[36]I. Фін результат'!$C$42</f>
        <v>0</v>
      </c>
      <c r="D42" s="82">
        <f>'[37]I. Фін результат'!$C$42</f>
        <v>0</v>
      </c>
      <c r="E42" s="82">
        <f>'[36]I. Фін результат'!$D$42</f>
        <v>0</v>
      </c>
      <c r="F42" s="48">
        <f>D42</f>
        <v>0</v>
      </c>
      <c r="G42" s="82">
        <f t="shared" si="2"/>
        <v>0</v>
      </c>
      <c r="H42" s="60" t="s">
        <v>294</v>
      </c>
      <c r="I42" s="46"/>
    </row>
    <row r="43" spans="1:9" s="2" customFormat="1" ht="20.100000000000001" customHeight="1">
      <c r="A43" s="8" t="s">
        <v>104</v>
      </c>
      <c r="B43" s="9">
        <v>1062</v>
      </c>
      <c r="C43" s="82">
        <f>'[36]I. Фін результат'!$C$43</f>
        <v>0</v>
      </c>
      <c r="D43" s="82">
        <f>'[37]I. Фін результат'!$C$43</f>
        <v>0</v>
      </c>
      <c r="E43" s="82">
        <f>'[36]I. Фін результат'!$D$43</f>
        <v>0</v>
      </c>
      <c r="F43" s="48">
        <f t="shared" ref="F43:F48" si="4">D43</f>
        <v>0</v>
      </c>
      <c r="G43" s="82">
        <f t="shared" si="2"/>
        <v>0</v>
      </c>
      <c r="H43" s="60" t="s">
        <v>294</v>
      </c>
      <c r="I43" s="46"/>
    </row>
    <row r="44" spans="1:9" s="2" customFormat="1" ht="20.100000000000001" customHeight="1">
      <c r="A44" s="8" t="s">
        <v>33</v>
      </c>
      <c r="B44" s="9">
        <v>1063</v>
      </c>
      <c r="C44" s="82">
        <f>'[36]I. Фін результат'!$C$44</f>
        <v>0</v>
      </c>
      <c r="D44" s="82">
        <f>'[37]I. Фін результат'!$C$44</f>
        <v>0</v>
      </c>
      <c r="E44" s="82">
        <f>'[36]I. Фін результат'!$D$44</f>
        <v>0</v>
      </c>
      <c r="F44" s="48">
        <f t="shared" si="4"/>
        <v>0</v>
      </c>
      <c r="G44" s="82">
        <f t="shared" si="2"/>
        <v>0</v>
      </c>
      <c r="H44" s="60" t="s">
        <v>294</v>
      </c>
      <c r="I44" s="46"/>
    </row>
    <row r="45" spans="1:9" s="2" customFormat="1" ht="20.100000000000001" customHeight="1">
      <c r="A45" s="8" t="s">
        <v>34</v>
      </c>
      <c r="B45" s="9">
        <v>1064</v>
      </c>
      <c r="C45" s="82">
        <f>'[36]I. Фін результат'!$C$45</f>
        <v>0</v>
      </c>
      <c r="D45" s="82">
        <f>'[37]I. Фін результат'!$C$45</f>
        <v>0</v>
      </c>
      <c r="E45" s="82">
        <f>'[36]I. Фін результат'!$D$45</f>
        <v>0</v>
      </c>
      <c r="F45" s="48">
        <f t="shared" si="4"/>
        <v>0</v>
      </c>
      <c r="G45" s="82">
        <f t="shared" si="2"/>
        <v>0</v>
      </c>
      <c r="H45" s="60" t="s">
        <v>294</v>
      </c>
      <c r="I45" s="46"/>
    </row>
    <row r="46" spans="1:9" s="2" customFormat="1" ht="20.100000000000001" customHeight="1">
      <c r="A46" s="8" t="s">
        <v>51</v>
      </c>
      <c r="B46" s="9">
        <v>1065</v>
      </c>
      <c r="C46" s="82">
        <f>'[36]I. Фін результат'!$C$46</f>
        <v>0</v>
      </c>
      <c r="D46" s="82">
        <f>'[37]I. Фін результат'!$C$46</f>
        <v>0</v>
      </c>
      <c r="E46" s="82">
        <f>'[36]I. Фін результат'!$D$46</f>
        <v>0</v>
      </c>
      <c r="F46" s="48">
        <f t="shared" si="4"/>
        <v>0</v>
      </c>
      <c r="G46" s="82">
        <f t="shared" si="2"/>
        <v>0</v>
      </c>
      <c r="H46" s="60" t="s">
        <v>294</v>
      </c>
      <c r="I46" s="46"/>
    </row>
    <row r="47" spans="1:9" s="2" customFormat="1" ht="20.100000000000001" customHeight="1">
      <c r="A47" s="8" t="s">
        <v>59</v>
      </c>
      <c r="B47" s="9">
        <v>1066</v>
      </c>
      <c r="C47" s="82">
        <f>'[36]I. Фін результат'!$C$47</f>
        <v>0</v>
      </c>
      <c r="D47" s="82">
        <f>'[37]I. Фін результат'!$C$47</f>
        <v>0</v>
      </c>
      <c r="E47" s="82">
        <f>'[36]I. Фін результат'!$D$47</f>
        <v>0</v>
      </c>
      <c r="F47" s="48">
        <f t="shared" si="4"/>
        <v>0</v>
      </c>
      <c r="G47" s="82">
        <f t="shared" si="2"/>
        <v>0</v>
      </c>
      <c r="H47" s="60" t="s">
        <v>294</v>
      </c>
      <c r="I47" s="46"/>
    </row>
    <row r="48" spans="1:9" s="2" customFormat="1" ht="20.100000000000001" customHeight="1">
      <c r="A48" s="8" t="s">
        <v>84</v>
      </c>
      <c r="B48" s="9">
        <v>1067</v>
      </c>
      <c r="C48" s="82">
        <f>'[36]I. Фін результат'!$C$48</f>
        <v>0</v>
      </c>
      <c r="D48" s="82">
        <f>'[37]I. Фін результат'!$C$48</f>
        <v>0</v>
      </c>
      <c r="E48" s="82">
        <f>'[36]I. Фін результат'!$D$48</f>
        <v>0</v>
      </c>
      <c r="F48" s="48">
        <f t="shared" si="4"/>
        <v>0</v>
      </c>
      <c r="G48" s="82">
        <f t="shared" si="2"/>
        <v>0</v>
      </c>
      <c r="H48" s="60" t="s">
        <v>294</v>
      </c>
      <c r="I48" s="46"/>
    </row>
    <row r="49" spans="1:9" s="2" customFormat="1" ht="20.100000000000001" customHeight="1">
      <c r="A49" s="8" t="s">
        <v>152</v>
      </c>
      <c r="B49" s="9">
        <v>1070</v>
      </c>
      <c r="C49" s="83">
        <f>SUM(C50:C52)</f>
        <v>3081</v>
      </c>
      <c r="D49" s="83">
        <f>SUM(D50:D52)</f>
        <v>17749</v>
      </c>
      <c r="E49" s="83">
        <f>SUM(E50:E52)</f>
        <v>5855</v>
      </c>
      <c r="F49" s="83">
        <f>D49</f>
        <v>17749</v>
      </c>
      <c r="G49" s="82">
        <f t="shared" si="2"/>
        <v>11894</v>
      </c>
      <c r="H49" s="60">
        <f t="shared" si="1"/>
        <v>303.14261315115283</v>
      </c>
      <c r="I49" s="46"/>
    </row>
    <row r="50" spans="1:9" s="2" customFormat="1" ht="20.100000000000001" customHeight="1">
      <c r="A50" s="8" t="s">
        <v>114</v>
      </c>
      <c r="B50" s="9">
        <v>1071</v>
      </c>
      <c r="C50" s="82">
        <f>'[36]I. Фін результат'!$C$50</f>
        <v>0</v>
      </c>
      <c r="D50" s="82">
        <f>'[37]I. Фін результат'!$C$50</f>
        <v>0</v>
      </c>
      <c r="E50" s="82">
        <f>'[36]I. Фін результат'!$D$50</f>
        <v>0</v>
      </c>
      <c r="F50" s="48" t="s">
        <v>294</v>
      </c>
      <c r="G50" s="81" t="s">
        <v>294</v>
      </c>
      <c r="H50" s="60" t="s">
        <v>294</v>
      </c>
      <c r="I50" s="46"/>
    </row>
    <row r="51" spans="1:9" s="2" customFormat="1" ht="20.100000000000001" customHeight="1">
      <c r="A51" s="8" t="s">
        <v>175</v>
      </c>
      <c r="B51" s="9">
        <v>1072</v>
      </c>
      <c r="C51" s="82">
        <f>'[36]I. Фін результат'!$C$51</f>
        <v>0</v>
      </c>
      <c r="D51" s="82">
        <f>'[37]I. Фін результат'!$C$51</f>
        <v>0</v>
      </c>
      <c r="E51" s="82">
        <f>'[36]I. Фін результат'!$D$51</f>
        <v>0</v>
      </c>
      <c r="F51" s="48" t="s">
        <v>294</v>
      </c>
      <c r="G51" s="81" t="s">
        <v>294</v>
      </c>
      <c r="H51" s="60" t="s">
        <v>294</v>
      </c>
      <c r="I51" s="46"/>
    </row>
    <row r="52" spans="1:9" s="2" customFormat="1" ht="20.100000000000001" customHeight="1">
      <c r="A52" s="8" t="s">
        <v>153</v>
      </c>
      <c r="B52" s="9">
        <v>1073</v>
      </c>
      <c r="C52" s="82">
        <f>'[36]I. Фін результат'!$C$52</f>
        <v>3081</v>
      </c>
      <c r="D52" s="82">
        <f>'[37]I. Фін результат'!$C$52</f>
        <v>17749</v>
      </c>
      <c r="E52" s="82">
        <f>'[36]I. Фін результат'!$D$52</f>
        <v>5855</v>
      </c>
      <c r="F52" s="82">
        <f>D52</f>
        <v>17749</v>
      </c>
      <c r="G52" s="82">
        <f t="shared" si="2"/>
        <v>11894</v>
      </c>
      <c r="H52" s="60">
        <f t="shared" si="1"/>
        <v>303.14261315115283</v>
      </c>
      <c r="I52" s="46"/>
    </row>
    <row r="53" spans="1:9" s="2" customFormat="1" ht="20.100000000000001" customHeight="1">
      <c r="A53" s="44" t="s">
        <v>60</v>
      </c>
      <c r="B53" s="9">
        <v>1080</v>
      </c>
      <c r="C53" s="83">
        <f>SUM(C54:C59)</f>
        <v>-3022</v>
      </c>
      <c r="D53" s="83">
        <f>SUM(D54:D59)</f>
        <v>-5044</v>
      </c>
      <c r="E53" s="83">
        <f>SUM(E54:E59)</f>
        <v>-966.6</v>
      </c>
      <c r="F53" s="83">
        <f>SUM(F54:F59)</f>
        <v>-5044</v>
      </c>
      <c r="G53" s="82">
        <v>4077.4</v>
      </c>
      <c r="H53" s="60">
        <f t="shared" si="1"/>
        <v>521.82909166149386</v>
      </c>
      <c r="I53" s="46"/>
    </row>
    <row r="54" spans="1:9" s="2" customFormat="1" ht="20.100000000000001" customHeight="1">
      <c r="A54" s="8" t="s">
        <v>114</v>
      </c>
      <c r="B54" s="9">
        <v>1081</v>
      </c>
      <c r="C54" s="82">
        <f>'[36]I. Фін результат'!$C$54</f>
        <v>0</v>
      </c>
      <c r="D54" s="82">
        <f>'[37]I. Фін результат'!$C$54</f>
        <v>0</v>
      </c>
      <c r="E54" s="82">
        <f>'[36]I. Фін результат'!$D$54</f>
        <v>0</v>
      </c>
      <c r="F54" s="48">
        <f t="shared" ref="F54:F59" si="5">D54</f>
        <v>0</v>
      </c>
      <c r="G54" s="82">
        <f t="shared" si="2"/>
        <v>0</v>
      </c>
      <c r="H54" s="60" t="s">
        <v>294</v>
      </c>
      <c r="I54" s="46"/>
    </row>
    <row r="55" spans="1:9" s="2" customFormat="1" ht="20.100000000000001" customHeight="1">
      <c r="A55" s="8" t="s">
        <v>232</v>
      </c>
      <c r="B55" s="9">
        <v>1082</v>
      </c>
      <c r="C55" s="82">
        <f>'[36]I. Фін результат'!$C$55</f>
        <v>0</v>
      </c>
      <c r="D55" s="82">
        <f>'[37]I. Фін результат'!$C$55</f>
        <v>0</v>
      </c>
      <c r="E55" s="82">
        <f>'[36]I. Фін результат'!$D$55</f>
        <v>0</v>
      </c>
      <c r="F55" s="48">
        <f t="shared" si="5"/>
        <v>0</v>
      </c>
      <c r="G55" s="82">
        <f t="shared" si="2"/>
        <v>0</v>
      </c>
      <c r="H55" s="60" t="s">
        <v>294</v>
      </c>
      <c r="I55" s="46"/>
    </row>
    <row r="56" spans="1:9" s="2" customFormat="1" ht="20.100000000000001" customHeight="1">
      <c r="A56" s="8" t="s">
        <v>55</v>
      </c>
      <c r="B56" s="9">
        <v>1083</v>
      </c>
      <c r="C56" s="82">
        <f>'[36]I. Фін результат'!$C$56</f>
        <v>0</v>
      </c>
      <c r="D56" s="82">
        <f>'[37]I. Фін результат'!$C$56</f>
        <v>0</v>
      </c>
      <c r="E56" s="82">
        <f>'[36]I. Фін результат'!$D$56</f>
        <v>0</v>
      </c>
      <c r="F56" s="48">
        <f t="shared" si="5"/>
        <v>0</v>
      </c>
      <c r="G56" s="82">
        <f t="shared" si="2"/>
        <v>0</v>
      </c>
      <c r="H56" s="60" t="s">
        <v>294</v>
      </c>
      <c r="I56" s="46"/>
    </row>
    <row r="57" spans="1:9" s="2" customFormat="1" ht="20.100000000000001" customHeight="1">
      <c r="A57" s="8" t="s">
        <v>45</v>
      </c>
      <c r="B57" s="9">
        <v>1084</v>
      </c>
      <c r="C57" s="82">
        <f>'[36]I. Фін результат'!$C$57</f>
        <v>0</v>
      </c>
      <c r="D57" s="82">
        <f>'[37]I. Фін результат'!$C$57</f>
        <v>0</v>
      </c>
      <c r="E57" s="82">
        <f>'[36]I. Фін результат'!$D$57</f>
        <v>0</v>
      </c>
      <c r="F57" s="48">
        <f t="shared" si="5"/>
        <v>0</v>
      </c>
      <c r="G57" s="82">
        <f t="shared" si="2"/>
        <v>0</v>
      </c>
      <c r="H57" s="60" t="s">
        <v>294</v>
      </c>
      <c r="I57" s="46"/>
    </row>
    <row r="58" spans="1:9" s="2" customFormat="1" ht="20.100000000000001" customHeight="1">
      <c r="A58" s="8" t="s">
        <v>49</v>
      </c>
      <c r="B58" s="9">
        <v>1085</v>
      </c>
      <c r="C58" s="82">
        <f>'[36]I. Фін результат'!$C$58</f>
        <v>0</v>
      </c>
      <c r="D58" s="82">
        <f>'[37]I. Фін результат'!$C$58</f>
        <v>0</v>
      </c>
      <c r="E58" s="82">
        <f>'[36]I. Фін результат'!$D$58</f>
        <v>0</v>
      </c>
      <c r="F58" s="48">
        <f t="shared" si="5"/>
        <v>0</v>
      </c>
      <c r="G58" s="82">
        <f t="shared" si="2"/>
        <v>0</v>
      </c>
      <c r="H58" s="60" t="s">
        <v>294</v>
      </c>
      <c r="I58" s="46"/>
    </row>
    <row r="59" spans="1:9" s="2" customFormat="1" ht="20.100000000000001" customHeight="1">
      <c r="A59" s="8" t="s">
        <v>124</v>
      </c>
      <c r="B59" s="9">
        <v>1086</v>
      </c>
      <c r="C59" s="82">
        <f>'[36]I. Фін результат'!$C$59</f>
        <v>-3022</v>
      </c>
      <c r="D59" s="82">
        <f>'[37]I. Фін результат'!$C$59</f>
        <v>-5044</v>
      </c>
      <c r="E59" s="82">
        <f>'[36]I. Фін результат'!$D$59</f>
        <v>-966.6</v>
      </c>
      <c r="F59" s="82">
        <f t="shared" si="5"/>
        <v>-5044</v>
      </c>
      <c r="G59" s="82">
        <v>4077.4</v>
      </c>
      <c r="H59" s="60">
        <f t="shared" si="1"/>
        <v>521.82909166149386</v>
      </c>
      <c r="I59" s="46"/>
    </row>
    <row r="60" spans="1:9" s="5" customFormat="1" ht="20.100000000000001" customHeight="1">
      <c r="A60" s="10" t="s">
        <v>4</v>
      </c>
      <c r="B60" s="11">
        <v>1100</v>
      </c>
      <c r="C60" s="76">
        <f>SUM(C17,C18,C41,C49,C53)</f>
        <v>-2537.0119999999979</v>
      </c>
      <c r="D60" s="76">
        <f>SUM(D17,D18,D41,D49,D53)</f>
        <v>9178.820000000007</v>
      </c>
      <c r="E60" s="76">
        <f>SUM(E17,E18,E41,E49,E53)</f>
        <v>927.99999999997578</v>
      </c>
      <c r="F60" s="76">
        <f>SUM(F17,F18,F41,F49,F53)</f>
        <v>9178.820000000007</v>
      </c>
      <c r="G60" s="77">
        <f t="shared" si="2"/>
        <v>8250.8200000000306</v>
      </c>
      <c r="H60" s="62">
        <f t="shared" si="1"/>
        <v>989.09698275864719</v>
      </c>
      <c r="I60" s="47"/>
    </row>
    <row r="61" spans="1:9" ht="20.100000000000001" customHeight="1">
      <c r="A61" s="8" t="s">
        <v>74</v>
      </c>
      <c r="B61" s="9">
        <v>1110</v>
      </c>
      <c r="C61" s="82">
        <f>'[36]I. Фін результат'!$C$61</f>
        <v>0</v>
      </c>
      <c r="D61" s="82">
        <f>'[37]I. Фін результат'!$C$61</f>
        <v>0</v>
      </c>
      <c r="E61" s="82">
        <f>'[36]I. Фін результат'!$D$61</f>
        <v>0</v>
      </c>
      <c r="F61" s="48">
        <f>D61</f>
        <v>0</v>
      </c>
      <c r="G61" s="82">
        <f t="shared" si="2"/>
        <v>0</v>
      </c>
      <c r="H61" s="60" t="s">
        <v>294</v>
      </c>
      <c r="I61" s="46"/>
    </row>
    <row r="62" spans="1:9" ht="20.100000000000001" customHeight="1">
      <c r="A62" s="8" t="s">
        <v>78</v>
      </c>
      <c r="B62" s="9">
        <v>1120</v>
      </c>
      <c r="C62" s="82">
        <f>'[36]I. Фін результат'!$C$62</f>
        <v>0</v>
      </c>
      <c r="D62" s="82">
        <f>'[37]I. Фін результат'!$C$62</f>
        <v>0</v>
      </c>
      <c r="E62" s="82">
        <f>'[36]I. Фін результат'!$D$62</f>
        <v>0</v>
      </c>
      <c r="F62" s="48">
        <f>D62</f>
        <v>0</v>
      </c>
      <c r="G62" s="82">
        <f t="shared" si="2"/>
        <v>0</v>
      </c>
      <c r="H62" s="60" t="s">
        <v>294</v>
      </c>
      <c r="I62" s="46"/>
    </row>
    <row r="63" spans="1:9" ht="20.100000000000001" customHeight="1">
      <c r="A63" s="8" t="s">
        <v>75</v>
      </c>
      <c r="B63" s="9">
        <v>1130</v>
      </c>
      <c r="C63" s="82">
        <f>'[36]I. Фін результат'!$C$63</f>
        <v>0</v>
      </c>
      <c r="D63" s="82">
        <f>'[37]I. Фін результат'!$C$63</f>
        <v>0</v>
      </c>
      <c r="E63" s="82">
        <f>'[36]I. Фін результат'!$D$63</f>
        <v>0</v>
      </c>
      <c r="F63" s="48">
        <f>D63</f>
        <v>0</v>
      </c>
      <c r="G63" s="82">
        <f t="shared" si="2"/>
        <v>0</v>
      </c>
      <c r="H63" s="60" t="s">
        <v>294</v>
      </c>
      <c r="I63" s="46"/>
    </row>
    <row r="64" spans="1:9" ht="20.100000000000001" customHeight="1">
      <c r="A64" s="8" t="s">
        <v>77</v>
      </c>
      <c r="B64" s="9">
        <v>1140</v>
      </c>
      <c r="C64" s="82">
        <f>'[36]I. Фін результат'!$C$64</f>
        <v>0</v>
      </c>
      <c r="D64" s="82">
        <f>'[37]I. Фін результат'!$C$64</f>
        <v>0</v>
      </c>
      <c r="E64" s="82">
        <f>'[36]I. Фін результат'!$D$64</f>
        <v>0</v>
      </c>
      <c r="F64" s="48">
        <f>D64</f>
        <v>0</v>
      </c>
      <c r="G64" s="82">
        <f t="shared" si="2"/>
        <v>0</v>
      </c>
      <c r="H64" s="60" t="s">
        <v>294</v>
      </c>
      <c r="I64" s="46"/>
    </row>
    <row r="65" spans="1:9" ht="20.100000000000001" customHeight="1">
      <c r="A65" s="8" t="s">
        <v>154</v>
      </c>
      <c r="B65" s="9">
        <v>1150</v>
      </c>
      <c r="C65" s="83">
        <f>SUM(C66:C67)</f>
        <v>168</v>
      </c>
      <c r="D65" s="83">
        <f>SUM(D66:D67)</f>
        <v>298</v>
      </c>
      <c r="E65" s="83">
        <f>SUM(E66:E67)</f>
        <v>160.80000000000001</v>
      </c>
      <c r="F65" s="83">
        <f>SUM(F66:F67)</f>
        <v>298</v>
      </c>
      <c r="G65" s="82">
        <f t="shared" si="2"/>
        <v>137.19999999999999</v>
      </c>
      <c r="H65" s="60">
        <f t="shared" si="1"/>
        <v>185.3233830845771</v>
      </c>
      <c r="I65" s="46"/>
    </row>
    <row r="66" spans="1:9" ht="20.100000000000001" customHeight="1">
      <c r="A66" s="8" t="s">
        <v>114</v>
      </c>
      <c r="B66" s="9">
        <v>1151</v>
      </c>
      <c r="C66" s="85" t="str">
        <f>'[36]I. Фін результат'!$C$66</f>
        <v>-</v>
      </c>
      <c r="D66" s="85" t="str">
        <f>'[37]I. Фін результат'!$C$66</f>
        <v>-</v>
      </c>
      <c r="E66" s="85" t="str">
        <f>'[36]I. Фін результат'!$D$66</f>
        <v>-</v>
      </c>
      <c r="F66" s="81" t="str">
        <f>D66</f>
        <v>-</v>
      </c>
      <c r="G66" s="85" t="s">
        <v>294</v>
      </c>
      <c r="H66" s="60" t="s">
        <v>294</v>
      </c>
      <c r="I66" s="46"/>
    </row>
    <row r="67" spans="1:9" ht="20.100000000000001" customHeight="1">
      <c r="A67" s="8" t="s">
        <v>155</v>
      </c>
      <c r="B67" s="9">
        <v>1152</v>
      </c>
      <c r="C67" s="82">
        <f>'[36]I. Фін результат'!$C$67</f>
        <v>168</v>
      </c>
      <c r="D67" s="82">
        <f>'[37]I. Фін результат'!$C$67</f>
        <v>298</v>
      </c>
      <c r="E67" s="82">
        <f>'[36]I. Фін результат'!$D$67</f>
        <v>160.80000000000001</v>
      </c>
      <c r="F67" s="82">
        <f>D67</f>
        <v>298</v>
      </c>
      <c r="G67" s="82">
        <f t="shared" si="2"/>
        <v>137.19999999999999</v>
      </c>
      <c r="H67" s="60">
        <f t="shared" si="1"/>
        <v>185.3233830845771</v>
      </c>
      <c r="I67" s="46"/>
    </row>
    <row r="68" spans="1:9" ht="20.100000000000001" customHeight="1">
      <c r="A68" s="8" t="s">
        <v>156</v>
      </c>
      <c r="B68" s="9">
        <v>1160</v>
      </c>
      <c r="C68" s="83">
        <f>SUM(C69:C70)</f>
        <v>168</v>
      </c>
      <c r="D68" s="83">
        <f>SUM(D69:D70)</f>
        <v>-298</v>
      </c>
      <c r="E68" s="83">
        <f>SUM(E69:E70)</f>
        <v>-160.80000000000001</v>
      </c>
      <c r="F68" s="83">
        <f>SUM(F69:F70)</f>
        <v>-298</v>
      </c>
      <c r="G68" s="82">
        <f t="shared" si="2"/>
        <v>-137.19999999999999</v>
      </c>
      <c r="H68" s="60">
        <f t="shared" si="1"/>
        <v>185.3233830845771</v>
      </c>
      <c r="I68" s="46"/>
    </row>
    <row r="69" spans="1:9" ht="20.100000000000001" customHeight="1">
      <c r="A69" s="8" t="s">
        <v>114</v>
      </c>
      <c r="B69" s="9">
        <v>1161</v>
      </c>
      <c r="C69" s="82">
        <f>'[36]I. Фін результат'!$C$69</f>
        <v>0</v>
      </c>
      <c r="D69" s="82">
        <f>'[37]I. Фін результат'!$C$69</f>
        <v>0</v>
      </c>
      <c r="E69" s="82">
        <f>'[36]I. Фін результат'!$D$69</f>
        <v>0</v>
      </c>
      <c r="F69" s="48">
        <f>D69</f>
        <v>0</v>
      </c>
      <c r="G69" s="82">
        <f t="shared" si="2"/>
        <v>0</v>
      </c>
      <c r="H69" s="60" t="s">
        <v>294</v>
      </c>
      <c r="I69" s="46"/>
    </row>
    <row r="70" spans="1:9" ht="20.100000000000001" customHeight="1">
      <c r="A70" s="8" t="s">
        <v>83</v>
      </c>
      <c r="B70" s="9">
        <v>1162</v>
      </c>
      <c r="C70" s="82">
        <f>'[36]I. Фін результат'!$C$70</f>
        <v>168</v>
      </c>
      <c r="D70" s="82">
        <f>'[37]I. Фін результат'!$C$70</f>
        <v>-298</v>
      </c>
      <c r="E70" s="82">
        <f>'[36]I. Фін результат'!$D$70</f>
        <v>-160.80000000000001</v>
      </c>
      <c r="F70" s="82">
        <f>D70</f>
        <v>-298</v>
      </c>
      <c r="G70" s="82">
        <f t="shared" si="2"/>
        <v>-137.19999999999999</v>
      </c>
      <c r="H70" s="60">
        <f t="shared" si="1"/>
        <v>185.3233830845771</v>
      </c>
      <c r="I70" s="46"/>
    </row>
    <row r="71" spans="1:9" s="5" customFormat="1" ht="20.100000000000001" customHeight="1">
      <c r="A71" s="10" t="s">
        <v>68</v>
      </c>
      <c r="B71" s="11">
        <v>1170</v>
      </c>
      <c r="C71" s="76">
        <f>SUM(C60:C65,C68)</f>
        <v>-2201.0119999999979</v>
      </c>
      <c r="D71" s="76">
        <f>SUM(D60:D65,D68)</f>
        <v>9178.820000000007</v>
      </c>
      <c r="E71" s="76">
        <f>SUM(E60:E65,E68)</f>
        <v>927.9999999999759</v>
      </c>
      <c r="F71" s="76">
        <f>SUM(F60:F65,F68)</f>
        <v>9178.820000000007</v>
      </c>
      <c r="G71" s="77">
        <f t="shared" si="2"/>
        <v>8250.8200000000306</v>
      </c>
      <c r="H71" s="62">
        <f t="shared" si="1"/>
        <v>989.09698275864707</v>
      </c>
      <c r="I71" s="47"/>
    </row>
    <row r="72" spans="1:9" ht="20.100000000000001" customHeight="1">
      <c r="A72" s="8" t="s">
        <v>147</v>
      </c>
      <c r="B72" s="7">
        <v>1180</v>
      </c>
      <c r="C72" s="82">
        <f>'[36]I. Фін результат'!$C$72</f>
        <v>0</v>
      </c>
      <c r="D72" s="82">
        <f>'[37]I. Фін результат'!$C$72</f>
        <v>0</v>
      </c>
      <c r="E72" s="82">
        <f>'[36]I. Фін результат'!$D$72</f>
        <v>-167</v>
      </c>
      <c r="F72" s="48">
        <f>D72</f>
        <v>0</v>
      </c>
      <c r="G72" s="82">
        <v>-167</v>
      </c>
      <c r="H72" s="60" t="s">
        <v>294</v>
      </c>
      <c r="I72" s="46"/>
    </row>
    <row r="73" spans="1:9" ht="20.100000000000001" customHeight="1">
      <c r="A73" s="8" t="s">
        <v>148</v>
      </c>
      <c r="B73" s="7">
        <v>1181</v>
      </c>
      <c r="C73" s="82">
        <f>'[36]I. Фін результат'!$C$73</f>
        <v>0</v>
      </c>
      <c r="D73" s="82">
        <f>'[37]I. Фін результат'!$C$73</f>
        <v>0</v>
      </c>
      <c r="E73" s="82">
        <f>'[36]I. Фін результат'!$D$73</f>
        <v>0</v>
      </c>
      <c r="F73" s="48">
        <f>D73</f>
        <v>0</v>
      </c>
      <c r="G73" s="82">
        <f t="shared" ref="G73:G81" si="6">F73-E73</f>
        <v>0</v>
      </c>
      <c r="H73" s="60" t="s">
        <v>294</v>
      </c>
      <c r="I73" s="46"/>
    </row>
    <row r="74" spans="1:9" ht="20.100000000000001" customHeight="1">
      <c r="A74" s="8" t="s">
        <v>149</v>
      </c>
      <c r="B74" s="9">
        <v>1190</v>
      </c>
      <c r="C74" s="82">
        <f>'[36]I. Фін результат'!$C$74</f>
        <v>0</v>
      </c>
      <c r="D74" s="82">
        <f>'[37]I. Фін результат'!$C$74</f>
        <v>0</v>
      </c>
      <c r="E74" s="82">
        <f>'[36]I. Фін результат'!$D$74</f>
        <v>0</v>
      </c>
      <c r="F74" s="48">
        <f>D74</f>
        <v>0</v>
      </c>
      <c r="G74" s="82">
        <f t="shared" si="6"/>
        <v>0</v>
      </c>
      <c r="H74" s="60" t="s">
        <v>294</v>
      </c>
      <c r="I74" s="46"/>
    </row>
    <row r="75" spans="1:9" ht="20.100000000000001" customHeight="1">
      <c r="A75" s="8" t="s">
        <v>150</v>
      </c>
      <c r="B75" s="6">
        <v>1191</v>
      </c>
      <c r="C75" s="82">
        <f>'[36]I. Фін результат'!$C$75</f>
        <v>0</v>
      </c>
      <c r="D75" s="82">
        <f>'[37]I. Фін результат'!$C$75</f>
        <v>0</v>
      </c>
      <c r="E75" s="82">
        <f>'[36]I. Фін результат'!$D$75</f>
        <v>0</v>
      </c>
      <c r="F75" s="48">
        <f>D75</f>
        <v>0</v>
      </c>
      <c r="G75" s="82">
        <f t="shared" si="6"/>
        <v>0</v>
      </c>
      <c r="H75" s="60" t="s">
        <v>294</v>
      </c>
      <c r="I75" s="46"/>
    </row>
    <row r="76" spans="1:9" s="5" customFormat="1" ht="20.100000000000001" customHeight="1">
      <c r="A76" s="10" t="s">
        <v>168</v>
      </c>
      <c r="B76" s="11">
        <v>1200</v>
      </c>
      <c r="C76" s="76">
        <f>'[36]I. Фін результат'!$C$76</f>
        <v>-2537.0119999999979</v>
      </c>
      <c r="D76" s="76">
        <f>SUM(D71:D75)</f>
        <v>9178.820000000007</v>
      </c>
      <c r="E76" s="76">
        <f>SUM(E71:E75)</f>
        <v>760.9999999999759</v>
      </c>
      <c r="F76" s="76">
        <f>SUM(F71:F75)</f>
        <v>9178.820000000007</v>
      </c>
      <c r="G76" s="77">
        <f t="shared" si="6"/>
        <v>8417.8200000000306</v>
      </c>
      <c r="H76" s="62">
        <f>(F76/E76)*100</f>
        <v>1206.1524310118657</v>
      </c>
      <c r="I76" s="47"/>
    </row>
    <row r="77" spans="1:9" ht="20.100000000000001" customHeight="1">
      <c r="A77" s="8" t="s">
        <v>25</v>
      </c>
      <c r="B77" s="6">
        <v>1201</v>
      </c>
      <c r="C77" s="82">
        <f>'[36]I. Фін результат'!$C$77</f>
        <v>0</v>
      </c>
      <c r="D77" s="82">
        <f>'[37]I. Фін результат'!$C$77</f>
        <v>9178.7999999999993</v>
      </c>
      <c r="E77" s="82">
        <f>'[36]I. Фін результат'!$D$77</f>
        <v>760.9999999999759</v>
      </c>
      <c r="F77" s="82">
        <f>D77</f>
        <v>9178.7999999999993</v>
      </c>
      <c r="G77" s="82">
        <f t="shared" si="6"/>
        <v>8417.8000000000229</v>
      </c>
      <c r="H77" s="60">
        <f>(F77/E77)*100</f>
        <v>1206.1498028909709</v>
      </c>
      <c r="I77" s="45"/>
    </row>
    <row r="78" spans="1:9" ht="20.100000000000001" customHeight="1">
      <c r="A78" s="8" t="s">
        <v>26</v>
      </c>
      <c r="B78" s="6">
        <v>1202</v>
      </c>
      <c r="C78" s="82">
        <f>'[36]I. Фін результат'!$C$78</f>
        <v>-2537.0119999999979</v>
      </c>
      <c r="D78" s="82">
        <f>'[37]I. Фін результат'!$C$78</f>
        <v>0</v>
      </c>
      <c r="E78" s="82">
        <f>'[36]I. Фін результат'!$D$78</f>
        <v>0</v>
      </c>
      <c r="F78" s="85" t="s">
        <v>294</v>
      </c>
      <c r="G78" s="85" t="s">
        <v>294</v>
      </c>
      <c r="H78" s="60" t="s">
        <v>294</v>
      </c>
      <c r="I78" s="45"/>
    </row>
    <row r="79" spans="1:9" s="5" customFormat="1" ht="20.100000000000001" customHeight="1">
      <c r="A79" s="10" t="s">
        <v>19</v>
      </c>
      <c r="B79" s="11">
        <v>1210</v>
      </c>
      <c r="C79" s="79">
        <f>SUM(C7,C49,C61,C63,C65,C73,C74)</f>
        <v>56426</v>
      </c>
      <c r="D79" s="79">
        <f>SUM(D7,D49,D61,D63,D65,D73,D74)</f>
        <v>89914</v>
      </c>
      <c r="E79" s="79">
        <f>SUM(E7,E49,E61,E63,E65,E73,E74)</f>
        <v>81464.2</v>
      </c>
      <c r="F79" s="79">
        <f>SUM(F7,F49,F61,F63,F65,F73,F74)</f>
        <v>89914</v>
      </c>
      <c r="G79" s="77">
        <f t="shared" si="6"/>
        <v>8449.8000000000029</v>
      </c>
      <c r="H79" s="62">
        <f>(F79/E79)*100</f>
        <v>110.37240898456008</v>
      </c>
      <c r="I79" s="47"/>
    </row>
    <row r="80" spans="1:9" s="5" customFormat="1" ht="20.100000000000001" customHeight="1">
      <c r="A80" s="10" t="s">
        <v>81</v>
      </c>
      <c r="B80" s="11">
        <v>1220</v>
      </c>
      <c r="C80" s="79">
        <f>SUM(C8,C18,C41,C53,C62,C64,C68,C72,C75)</f>
        <v>-58627.011999999995</v>
      </c>
      <c r="D80" s="79">
        <f>SUM(D8,D18,D41,D53,D62,D64,D68,D72,D75)</f>
        <v>-80735.179999999993</v>
      </c>
      <c r="E80" s="79">
        <f>SUM(E8,E18,E41,E53,E62,E64,E68,E72,E75)</f>
        <v>-80703.200000000026</v>
      </c>
      <c r="F80" s="79">
        <f>SUM(F8,F18,F41,F53,F62,F64,F68,F72,F75)</f>
        <v>-80735.179999999993</v>
      </c>
      <c r="G80" s="77">
        <v>32</v>
      </c>
      <c r="H80" s="62">
        <f>F80/E80*100</f>
        <v>100.03962668146984</v>
      </c>
      <c r="I80" s="47"/>
    </row>
    <row r="81" spans="1:9" ht="20.100000000000001" customHeight="1">
      <c r="A81" s="8" t="s">
        <v>125</v>
      </c>
      <c r="B81" s="9">
        <v>1230</v>
      </c>
      <c r="C81" s="48"/>
      <c r="D81" s="82"/>
      <c r="E81" s="48"/>
      <c r="F81" s="48"/>
      <c r="G81" s="48">
        <f t="shared" si="6"/>
        <v>0</v>
      </c>
      <c r="H81" s="60" t="s">
        <v>294</v>
      </c>
      <c r="I81" s="46"/>
    </row>
    <row r="82" spans="1:9" ht="24.95" customHeight="1">
      <c r="A82" s="249" t="s">
        <v>97</v>
      </c>
      <c r="B82" s="249"/>
      <c r="C82" s="249"/>
      <c r="D82" s="249"/>
      <c r="E82" s="249"/>
      <c r="F82" s="249"/>
      <c r="G82" s="249"/>
      <c r="H82" s="249"/>
      <c r="I82" s="249"/>
    </row>
    <row r="83" spans="1:9" ht="20.100000000000001" customHeight="1">
      <c r="A83" s="8" t="s">
        <v>135</v>
      </c>
      <c r="B83" s="9">
        <v>1300</v>
      </c>
      <c r="C83" s="83">
        <f>C60</f>
        <v>-2537.0119999999979</v>
      </c>
      <c r="D83" s="83">
        <f>D60</f>
        <v>9178.820000000007</v>
      </c>
      <c r="E83" s="83">
        <f>'[36]I. Фін результат'!$D$83</f>
        <v>927.99999999997578</v>
      </c>
      <c r="F83" s="83">
        <f t="shared" ref="F83:F88" si="7">D83</f>
        <v>9178.820000000007</v>
      </c>
      <c r="G83" s="82">
        <f>F83-E83</f>
        <v>8250.8200000000306</v>
      </c>
      <c r="H83" s="60">
        <f>(F83/E83)*100</f>
        <v>989.09698275864719</v>
      </c>
      <c r="I83" s="46"/>
    </row>
    <row r="84" spans="1:9" ht="20.100000000000001" customHeight="1">
      <c r="A84" s="8" t="s">
        <v>206</v>
      </c>
      <c r="B84" s="9">
        <v>1301</v>
      </c>
      <c r="C84" s="83">
        <f>'[36]I. Фін результат'!$C$84</f>
        <v>-506</v>
      </c>
      <c r="D84" s="83">
        <f>'[37]I. Фін результат'!$C$84</f>
        <v>-525.6</v>
      </c>
      <c r="E84" s="83">
        <f>'[36]I. Фін результат'!$D$84</f>
        <v>-570.29999999999995</v>
      </c>
      <c r="F84" s="83">
        <f t="shared" si="7"/>
        <v>-525.6</v>
      </c>
      <c r="G84" s="82">
        <v>-44.7</v>
      </c>
      <c r="H84" s="60">
        <f>(F84/E84)*100</f>
        <v>92.162019989479234</v>
      </c>
      <c r="I84" s="46"/>
    </row>
    <row r="85" spans="1:9" ht="20.100000000000001" customHeight="1">
      <c r="A85" s="8" t="s">
        <v>207</v>
      </c>
      <c r="B85" s="9">
        <v>1302</v>
      </c>
      <c r="C85" s="83">
        <f>'[36]I. Фін результат'!$C$85</f>
        <v>0</v>
      </c>
      <c r="D85" s="83">
        <f>'[37]I. Фін результат'!$C$85</f>
        <v>0</v>
      </c>
      <c r="E85" s="61">
        <f>'[36]I. Фін результат'!$D$85</f>
        <v>0</v>
      </c>
      <c r="F85" s="61">
        <f t="shared" si="7"/>
        <v>0</v>
      </c>
      <c r="G85" s="82">
        <f>F85-E85</f>
        <v>0</v>
      </c>
      <c r="H85" s="60" t="s">
        <v>294</v>
      </c>
      <c r="I85" s="46"/>
    </row>
    <row r="86" spans="1:9" ht="20.100000000000001" customHeight="1">
      <c r="A86" s="8" t="s">
        <v>208</v>
      </c>
      <c r="B86" s="9">
        <v>1303</v>
      </c>
      <c r="C86" s="83">
        <f>'[36]I. Фін результат'!$C$86</f>
        <v>0</v>
      </c>
      <c r="D86" s="83">
        <f>'[37]I. Фін результат'!$C$86</f>
        <v>0</v>
      </c>
      <c r="E86" s="61">
        <f>'[36]I. Фін результат'!$D$86</f>
        <v>0</v>
      </c>
      <c r="F86" s="61">
        <f t="shared" si="7"/>
        <v>0</v>
      </c>
      <c r="G86" s="82">
        <f>F86-E86</f>
        <v>0</v>
      </c>
      <c r="H86" s="60" t="s">
        <v>294</v>
      </c>
      <c r="I86" s="46"/>
    </row>
    <row r="87" spans="1:9" ht="20.100000000000001" customHeight="1">
      <c r="A87" s="8" t="s">
        <v>209</v>
      </c>
      <c r="B87" s="9">
        <v>1304</v>
      </c>
      <c r="C87" s="83">
        <f>'[36]I. Фін результат'!$C$87</f>
        <v>0</v>
      </c>
      <c r="D87" s="83">
        <f>'[37]I. Фін результат'!$C$87</f>
        <v>0</v>
      </c>
      <c r="E87" s="61">
        <f>'[36]I. Фін результат'!$D$87</f>
        <v>0</v>
      </c>
      <c r="F87" s="61">
        <f t="shared" si="7"/>
        <v>0</v>
      </c>
      <c r="G87" s="82">
        <f>F87-E87</f>
        <v>0</v>
      </c>
      <c r="H87" s="60" t="s">
        <v>294</v>
      </c>
      <c r="I87" s="46"/>
    </row>
    <row r="88" spans="1:9" ht="20.25" customHeight="1">
      <c r="A88" s="8" t="s">
        <v>210</v>
      </c>
      <c r="B88" s="9">
        <v>1305</v>
      </c>
      <c r="C88" s="83">
        <f>'[36]I. Фін результат'!$C$88</f>
        <v>0</v>
      </c>
      <c r="D88" s="83">
        <f>'[37]I. Фін результат'!$C$88</f>
        <v>0</v>
      </c>
      <c r="E88" s="61">
        <f>'[36]I. Фін результат'!$D$88</f>
        <v>0</v>
      </c>
      <c r="F88" s="61">
        <f t="shared" si="7"/>
        <v>0</v>
      </c>
      <c r="G88" s="82">
        <f>F88-E88</f>
        <v>0</v>
      </c>
      <c r="H88" s="60" t="s">
        <v>294</v>
      </c>
      <c r="I88" s="46"/>
    </row>
    <row r="89" spans="1:9" s="5" customFormat="1" ht="20.100000000000001" customHeight="1">
      <c r="A89" s="10" t="s">
        <v>91</v>
      </c>
      <c r="B89" s="11">
        <v>1310</v>
      </c>
      <c r="C89" s="64">
        <f>C83+C84-C85-C86-C87-C88</f>
        <v>-3043.0119999999979</v>
      </c>
      <c r="D89" s="64">
        <f>D83+D84-D85-D86-D87-D88</f>
        <v>8653.2200000000066</v>
      </c>
      <c r="E89" s="64">
        <f>E83+E84-E85-E86-E87-E88</f>
        <v>357.69999999997583</v>
      </c>
      <c r="F89" s="64">
        <f>F83+F84-F85-F86-F87-F88</f>
        <v>8653.2200000000066</v>
      </c>
      <c r="G89" s="77">
        <f>F89-E89</f>
        <v>8295.5200000000314</v>
      </c>
      <c r="H89" s="62">
        <f>(F89/E89)*100</f>
        <v>2419.1277606934837</v>
      </c>
      <c r="I89" s="47"/>
    </row>
    <row r="90" spans="1:9" s="5" customFormat="1" ht="20.100000000000001" customHeight="1">
      <c r="A90" s="243" t="s">
        <v>119</v>
      </c>
      <c r="B90" s="244"/>
      <c r="C90" s="244"/>
      <c r="D90" s="244"/>
      <c r="E90" s="244"/>
      <c r="F90" s="244"/>
      <c r="G90" s="244"/>
      <c r="H90" s="244"/>
      <c r="I90" s="245"/>
    </row>
    <row r="91" spans="1:9" s="5" customFormat="1" ht="20.100000000000001" customHeight="1">
      <c r="A91" s="8" t="s">
        <v>136</v>
      </c>
      <c r="B91" s="9">
        <v>1400</v>
      </c>
      <c r="C91" s="82">
        <f>'[36]I. Фін результат'!$C$91</f>
        <v>-34327</v>
      </c>
      <c r="D91" s="82">
        <f>'[37]I. Фін результат'!$C$91</f>
        <v>-49743.999999999993</v>
      </c>
      <c r="E91" s="82">
        <f>'[36]I. Фін результат'!$D$91</f>
        <v>-49370.100000000006</v>
      </c>
      <c r="F91" s="82">
        <f>D91</f>
        <v>-49743.999999999993</v>
      </c>
      <c r="G91" s="82">
        <v>373.9</v>
      </c>
      <c r="H91" s="60">
        <f>(F91/E91)*100</f>
        <v>100.75734098168726</v>
      </c>
      <c r="I91" s="46"/>
    </row>
    <row r="92" spans="1:9" s="5" customFormat="1" ht="20.100000000000001" customHeight="1">
      <c r="A92" s="8" t="s">
        <v>137</v>
      </c>
      <c r="B92" s="18">
        <v>1401</v>
      </c>
      <c r="C92" s="82">
        <f>'[36]I. Фін результат'!$C$92</f>
        <v>-4826.8999999999996</v>
      </c>
      <c r="D92" s="82">
        <f>'[37]I. Фін результат'!$C$92</f>
        <v>-4649.2</v>
      </c>
      <c r="E92" s="82">
        <f>'[36]I. Фін результат'!$D$92</f>
        <v>-3971.5</v>
      </c>
      <c r="F92" s="82">
        <f t="shared" ref="F92:F97" si="8">D92</f>
        <v>-4649.2</v>
      </c>
      <c r="G92" s="82">
        <v>677.7</v>
      </c>
      <c r="H92" s="60">
        <f t="shared" ref="H92:H98" si="9">(F92/E92)*100</f>
        <v>117.06408158126651</v>
      </c>
      <c r="I92" s="45"/>
    </row>
    <row r="93" spans="1:9" s="5" customFormat="1" ht="20.100000000000001" customHeight="1">
      <c r="A93" s="8" t="s">
        <v>28</v>
      </c>
      <c r="B93" s="18">
        <v>1402</v>
      </c>
      <c r="C93" s="82">
        <f>'[36]I. Фін результат'!$C$93</f>
        <v>-29500.078999999998</v>
      </c>
      <c r="D93" s="82">
        <f>'[37]I. Фін результат'!$C$93</f>
        <v>-45094.799999999996</v>
      </c>
      <c r="E93" s="82">
        <f>'[36]I. Фін результат'!$D$93</f>
        <v>-45398.600000000006</v>
      </c>
      <c r="F93" s="82">
        <f t="shared" si="8"/>
        <v>-45094.799999999996</v>
      </c>
      <c r="G93" s="82">
        <v>-303.8</v>
      </c>
      <c r="H93" s="60">
        <f t="shared" si="9"/>
        <v>99.330816368786685</v>
      </c>
      <c r="I93" s="45"/>
    </row>
    <row r="94" spans="1:9" s="5" customFormat="1" ht="20.100000000000001" customHeight="1">
      <c r="A94" s="8" t="s">
        <v>5</v>
      </c>
      <c r="B94" s="12">
        <v>1410</v>
      </c>
      <c r="C94" s="82">
        <f>'[36]I. Фін результат'!$C$94</f>
        <v>-16762.7</v>
      </c>
      <c r="D94" s="82">
        <f>'[37]I. Фін результат'!$C$94</f>
        <v>-19316.900000000001</v>
      </c>
      <c r="E94" s="82">
        <f>'[36]I. Фін результат'!$D$94</f>
        <v>-20886.2</v>
      </c>
      <c r="F94" s="82">
        <f t="shared" si="8"/>
        <v>-19316.900000000001</v>
      </c>
      <c r="G94" s="82">
        <v>-1569.3</v>
      </c>
      <c r="H94" s="60">
        <f t="shared" si="9"/>
        <v>92.486426444255059</v>
      </c>
      <c r="I94" s="46"/>
    </row>
    <row r="95" spans="1:9" s="5" customFormat="1" ht="20.100000000000001" customHeight="1">
      <c r="A95" s="8" t="s">
        <v>6</v>
      </c>
      <c r="B95" s="12">
        <v>1420</v>
      </c>
      <c r="C95" s="82">
        <f>'[36]I. Фін результат'!$C$95</f>
        <v>-3476.8</v>
      </c>
      <c r="D95" s="82">
        <f>'[37]I. Фін результат'!$C$95</f>
        <v>-4007.8</v>
      </c>
      <c r="E95" s="82">
        <f>'[36]I. Фін результат'!$D$95</f>
        <v>-4595.1000000000004</v>
      </c>
      <c r="F95" s="82">
        <f t="shared" si="8"/>
        <v>-4007.8</v>
      </c>
      <c r="G95" s="82">
        <v>-587.29999999999995</v>
      </c>
      <c r="H95" s="60">
        <f t="shared" si="9"/>
        <v>87.218994145938069</v>
      </c>
      <c r="I95" s="46"/>
    </row>
    <row r="96" spans="1:9" s="5" customFormat="1" ht="20.100000000000001" customHeight="1">
      <c r="A96" s="8" t="s">
        <v>7</v>
      </c>
      <c r="B96" s="12">
        <v>1430</v>
      </c>
      <c r="C96" s="82">
        <f>'[36]I. Фін результат'!$C$96</f>
        <v>-506</v>
      </c>
      <c r="D96" s="82">
        <f>'[37]I. Фін результат'!$C$96</f>
        <v>-525.6</v>
      </c>
      <c r="E96" s="82">
        <f>'[36]I. Фін результат'!$D$96</f>
        <v>-570.29999999999995</v>
      </c>
      <c r="F96" s="82">
        <f t="shared" si="8"/>
        <v>-525.6</v>
      </c>
      <c r="G96" s="82">
        <v>-44.7</v>
      </c>
      <c r="H96" s="60">
        <f t="shared" si="9"/>
        <v>92.162019989479234</v>
      </c>
      <c r="I96" s="46"/>
    </row>
    <row r="97" spans="1:9" s="5" customFormat="1" ht="20.100000000000001" customHeight="1">
      <c r="A97" s="8" t="s">
        <v>29</v>
      </c>
      <c r="B97" s="12">
        <v>1440</v>
      </c>
      <c r="C97" s="82">
        <f>'[36]I. Фін результат'!$C$97</f>
        <v>-3722</v>
      </c>
      <c r="D97" s="82">
        <f>'[37]I. Фін результат'!$C$97</f>
        <v>-6842</v>
      </c>
      <c r="E97" s="82">
        <f>'[36]I. Фін результат'!$D$97</f>
        <v>-5299</v>
      </c>
      <c r="F97" s="82">
        <f t="shared" si="8"/>
        <v>-6842</v>
      </c>
      <c r="G97" s="82">
        <v>1543</v>
      </c>
      <c r="H97" s="60">
        <f t="shared" si="9"/>
        <v>129.1187016418192</v>
      </c>
      <c r="I97" s="46"/>
    </row>
    <row r="98" spans="1:9" s="5" customFormat="1">
      <c r="A98" s="10" t="s">
        <v>46</v>
      </c>
      <c r="B98" s="25">
        <v>1450</v>
      </c>
      <c r="C98" s="84">
        <f>SUM(C91,C94:C97)</f>
        <v>-58794.5</v>
      </c>
      <c r="D98" s="84">
        <f>SUM(D91,D94:D97)</f>
        <v>-80436.3</v>
      </c>
      <c r="E98" s="84">
        <f>SUM(E91,E94:E97)</f>
        <v>-80720.700000000012</v>
      </c>
      <c r="F98" s="84">
        <f>SUM(F91,F94:F97)</f>
        <v>-80436.3</v>
      </c>
      <c r="G98" s="77">
        <v>-284.39999999999998</v>
      </c>
      <c r="H98" s="62">
        <f t="shared" si="9"/>
        <v>99.647674016702027</v>
      </c>
      <c r="I98" s="47"/>
    </row>
    <row r="99" spans="1:9" s="5" customFormat="1">
      <c r="A99" s="31"/>
      <c r="B99" s="38"/>
      <c r="C99" s="38"/>
      <c r="D99" s="38"/>
      <c r="E99" s="38"/>
      <c r="F99" s="38"/>
      <c r="G99" s="38"/>
      <c r="H99" s="38"/>
      <c r="I99" s="38"/>
    </row>
    <row r="100" spans="1:9" s="5" customFormat="1">
      <c r="A100" s="31"/>
      <c r="B100" s="38"/>
      <c r="C100" s="38"/>
      <c r="D100" s="38"/>
      <c r="E100" s="38"/>
      <c r="F100" s="38"/>
      <c r="G100" s="38"/>
      <c r="H100" s="38"/>
      <c r="I100" s="38"/>
    </row>
    <row r="101" spans="1:9">
      <c r="A101" s="16"/>
    </row>
    <row r="102" spans="1:9" ht="27.75" customHeight="1">
      <c r="A102" s="30" t="s">
        <v>288</v>
      </c>
      <c r="C102" s="252"/>
      <c r="D102" s="252"/>
      <c r="E102" s="75"/>
      <c r="F102" s="253" t="s">
        <v>285</v>
      </c>
      <c r="G102" s="253"/>
      <c r="H102" s="253"/>
      <c r="I102" s="3"/>
    </row>
    <row r="103" spans="1:9" s="2" customFormat="1">
      <c r="A103" s="42" t="s">
        <v>142</v>
      </c>
      <c r="B103" s="3"/>
      <c r="C103" s="250" t="s">
        <v>141</v>
      </c>
      <c r="D103" s="250"/>
      <c r="E103" s="3"/>
      <c r="F103" s="251" t="s">
        <v>70</v>
      </c>
      <c r="G103" s="251"/>
      <c r="H103" s="251"/>
    </row>
    <row r="104" spans="1:9">
      <c r="A104" s="16"/>
    </row>
    <row r="105" spans="1:9">
      <c r="A105" s="16"/>
    </row>
    <row r="106" spans="1:9">
      <c r="A106" s="16"/>
    </row>
    <row r="107" spans="1:9">
      <c r="A107" s="16"/>
    </row>
    <row r="108" spans="1:9">
      <c r="A108" s="16"/>
    </row>
    <row r="109" spans="1:9">
      <c r="A109" s="16"/>
    </row>
    <row r="110" spans="1:9">
      <c r="A110" s="16"/>
    </row>
    <row r="111" spans="1:9">
      <c r="A111" s="16"/>
    </row>
    <row r="112" spans="1:9">
      <c r="A112" s="16"/>
    </row>
    <row r="113" spans="1:1">
      <c r="A113" s="16"/>
    </row>
    <row r="114" spans="1:1">
      <c r="A114" s="16"/>
    </row>
    <row r="115" spans="1:1">
      <c r="A115" s="16"/>
    </row>
    <row r="116" spans="1:1">
      <c r="A116" s="16"/>
    </row>
    <row r="117" spans="1:1">
      <c r="A117" s="16"/>
    </row>
    <row r="118" spans="1:1">
      <c r="A118" s="16"/>
    </row>
    <row r="119" spans="1:1">
      <c r="A119" s="16"/>
    </row>
    <row r="120" spans="1:1">
      <c r="A120" s="16"/>
    </row>
    <row r="121" spans="1:1">
      <c r="A121" s="16"/>
    </row>
    <row r="122" spans="1:1">
      <c r="A122" s="16"/>
    </row>
    <row r="123" spans="1:1">
      <c r="A123" s="16"/>
    </row>
    <row r="124" spans="1:1">
      <c r="A124" s="16"/>
    </row>
    <row r="125" spans="1:1">
      <c r="A125" s="16"/>
    </row>
    <row r="126" spans="1:1">
      <c r="A126" s="16"/>
    </row>
    <row r="127" spans="1:1">
      <c r="A127" s="16"/>
    </row>
    <row r="128" spans="1:1">
      <c r="A128" s="16"/>
    </row>
    <row r="129" spans="1:1">
      <c r="A129" s="16"/>
    </row>
    <row r="130" spans="1:1">
      <c r="A130" s="16"/>
    </row>
    <row r="131" spans="1:1">
      <c r="A131" s="16"/>
    </row>
    <row r="132" spans="1:1">
      <c r="A132" s="16"/>
    </row>
    <row r="133" spans="1:1">
      <c r="A133" s="16"/>
    </row>
    <row r="134" spans="1:1">
      <c r="A134" s="16"/>
    </row>
    <row r="135" spans="1:1">
      <c r="A135" s="16"/>
    </row>
    <row r="136" spans="1:1">
      <c r="A136" s="16"/>
    </row>
    <row r="137" spans="1:1">
      <c r="A137" s="16"/>
    </row>
    <row r="138" spans="1:1">
      <c r="A138" s="16"/>
    </row>
    <row r="139" spans="1:1">
      <c r="A139" s="16"/>
    </row>
    <row r="140" spans="1:1">
      <c r="A140" s="16"/>
    </row>
    <row r="141" spans="1:1">
      <c r="A141" s="16"/>
    </row>
    <row r="142" spans="1:1">
      <c r="A142" s="16"/>
    </row>
    <row r="143" spans="1:1">
      <c r="A143" s="16"/>
    </row>
    <row r="144" spans="1:1">
      <c r="A144" s="16"/>
    </row>
    <row r="145" spans="1:1">
      <c r="A145" s="16"/>
    </row>
    <row r="146" spans="1:1">
      <c r="A146" s="16"/>
    </row>
    <row r="147" spans="1:1">
      <c r="A147" s="16"/>
    </row>
    <row r="148" spans="1:1">
      <c r="A148" s="16"/>
    </row>
    <row r="149" spans="1:1">
      <c r="A149" s="16"/>
    </row>
    <row r="150" spans="1:1">
      <c r="A150" s="16"/>
    </row>
    <row r="151" spans="1:1">
      <c r="A151" s="16"/>
    </row>
    <row r="152" spans="1:1">
      <c r="A152" s="16"/>
    </row>
    <row r="153" spans="1:1">
      <c r="A153" s="16"/>
    </row>
    <row r="154" spans="1:1">
      <c r="A154" s="16"/>
    </row>
    <row r="155" spans="1:1">
      <c r="A155" s="16"/>
    </row>
    <row r="156" spans="1:1">
      <c r="A156" s="16"/>
    </row>
    <row r="157" spans="1:1">
      <c r="A157" s="16"/>
    </row>
    <row r="158" spans="1:1">
      <c r="A158" s="16"/>
    </row>
    <row r="159" spans="1:1">
      <c r="A159" s="16"/>
    </row>
    <row r="160" spans="1:1">
      <c r="A160" s="16"/>
    </row>
    <row r="161" spans="1:1">
      <c r="A161" s="16"/>
    </row>
    <row r="162" spans="1:1">
      <c r="A162" s="26"/>
    </row>
    <row r="163" spans="1:1">
      <c r="A163" s="26"/>
    </row>
    <row r="164" spans="1:1">
      <c r="A164" s="26"/>
    </row>
    <row r="165" spans="1:1">
      <c r="A165" s="26"/>
    </row>
    <row r="166" spans="1:1">
      <c r="A166" s="26"/>
    </row>
    <row r="167" spans="1:1">
      <c r="A167" s="26"/>
    </row>
    <row r="168" spans="1:1">
      <c r="A168" s="26"/>
    </row>
    <row r="169" spans="1:1">
      <c r="A169" s="26"/>
    </row>
    <row r="170" spans="1:1">
      <c r="A170" s="26"/>
    </row>
    <row r="171" spans="1:1">
      <c r="A171" s="26"/>
    </row>
    <row r="172" spans="1:1">
      <c r="A172" s="26"/>
    </row>
    <row r="173" spans="1:1">
      <c r="A173" s="26"/>
    </row>
    <row r="174" spans="1:1">
      <c r="A174" s="26"/>
    </row>
    <row r="175" spans="1:1">
      <c r="A175" s="26"/>
    </row>
    <row r="176" spans="1:1">
      <c r="A176" s="26"/>
    </row>
    <row r="177" spans="1:1">
      <c r="A177" s="26"/>
    </row>
    <row r="178" spans="1:1">
      <c r="A178" s="26"/>
    </row>
    <row r="179" spans="1:1">
      <c r="A179" s="26"/>
    </row>
    <row r="180" spans="1:1">
      <c r="A180" s="26"/>
    </row>
    <row r="181" spans="1:1">
      <c r="A181" s="26"/>
    </row>
    <row r="182" spans="1:1">
      <c r="A182" s="26"/>
    </row>
    <row r="183" spans="1:1">
      <c r="A183" s="26"/>
    </row>
    <row r="184" spans="1:1">
      <c r="A184" s="26"/>
    </row>
    <row r="185" spans="1:1">
      <c r="A185" s="26"/>
    </row>
    <row r="186" spans="1:1">
      <c r="A186" s="26"/>
    </row>
    <row r="187" spans="1:1">
      <c r="A187" s="26"/>
    </row>
    <row r="188" spans="1:1">
      <c r="A188" s="26"/>
    </row>
    <row r="189" spans="1:1">
      <c r="A189" s="26"/>
    </row>
    <row r="190" spans="1:1">
      <c r="A190" s="26"/>
    </row>
    <row r="191" spans="1:1">
      <c r="A191" s="26"/>
    </row>
    <row r="192" spans="1:1">
      <c r="A192" s="26"/>
    </row>
    <row r="193" spans="1:1">
      <c r="A193" s="26"/>
    </row>
    <row r="194" spans="1:1">
      <c r="A194" s="26"/>
    </row>
    <row r="195" spans="1:1">
      <c r="A195" s="26"/>
    </row>
    <row r="196" spans="1:1">
      <c r="A196" s="26"/>
    </row>
    <row r="197" spans="1:1">
      <c r="A197" s="26"/>
    </row>
    <row r="198" spans="1:1">
      <c r="A198" s="26"/>
    </row>
    <row r="199" spans="1:1">
      <c r="A199" s="26"/>
    </row>
    <row r="200" spans="1:1">
      <c r="A200" s="26"/>
    </row>
    <row r="201" spans="1:1">
      <c r="A201" s="26"/>
    </row>
    <row r="202" spans="1:1">
      <c r="A202" s="26"/>
    </row>
    <row r="203" spans="1:1">
      <c r="A203" s="26"/>
    </row>
    <row r="204" spans="1:1">
      <c r="A204" s="26"/>
    </row>
    <row r="205" spans="1:1">
      <c r="A205" s="26"/>
    </row>
    <row r="206" spans="1:1">
      <c r="A206" s="26"/>
    </row>
    <row r="207" spans="1:1">
      <c r="A207" s="26"/>
    </row>
    <row r="208" spans="1:1">
      <c r="A208" s="26"/>
    </row>
    <row r="209" spans="1:1">
      <c r="A209" s="26"/>
    </row>
    <row r="210" spans="1:1">
      <c r="A210" s="26"/>
    </row>
    <row r="211" spans="1:1">
      <c r="A211" s="26"/>
    </row>
    <row r="212" spans="1:1">
      <c r="A212" s="26"/>
    </row>
    <row r="213" spans="1:1">
      <c r="A213" s="26"/>
    </row>
    <row r="214" spans="1:1">
      <c r="A214" s="26"/>
    </row>
    <row r="215" spans="1:1">
      <c r="A215" s="26"/>
    </row>
    <row r="216" spans="1:1">
      <c r="A216" s="26"/>
    </row>
    <row r="217" spans="1:1">
      <c r="A217" s="26"/>
    </row>
    <row r="218" spans="1:1">
      <c r="A218" s="26"/>
    </row>
    <row r="219" spans="1:1">
      <c r="A219" s="26"/>
    </row>
    <row r="220" spans="1:1">
      <c r="A220" s="26"/>
    </row>
    <row r="221" spans="1:1">
      <c r="A221" s="26"/>
    </row>
    <row r="222" spans="1:1">
      <c r="A222" s="26"/>
    </row>
    <row r="223" spans="1:1">
      <c r="A223" s="26"/>
    </row>
    <row r="224" spans="1:1">
      <c r="A224" s="26"/>
    </row>
    <row r="225" spans="1:1">
      <c r="A225" s="26"/>
    </row>
    <row r="226" spans="1:1">
      <c r="A226" s="26"/>
    </row>
    <row r="227" spans="1:1">
      <c r="A227" s="26"/>
    </row>
    <row r="228" spans="1:1">
      <c r="A228" s="26"/>
    </row>
    <row r="229" spans="1:1">
      <c r="A229" s="26"/>
    </row>
    <row r="230" spans="1:1">
      <c r="A230" s="26"/>
    </row>
    <row r="231" spans="1:1">
      <c r="A231" s="26"/>
    </row>
    <row r="232" spans="1:1">
      <c r="A232" s="26"/>
    </row>
    <row r="233" spans="1:1">
      <c r="A233" s="26"/>
    </row>
    <row r="234" spans="1:1">
      <c r="A234" s="26"/>
    </row>
    <row r="235" spans="1:1">
      <c r="A235" s="26"/>
    </row>
    <row r="236" spans="1:1">
      <c r="A236" s="26"/>
    </row>
    <row r="237" spans="1:1">
      <c r="A237" s="26"/>
    </row>
    <row r="238" spans="1:1">
      <c r="A238" s="26"/>
    </row>
    <row r="239" spans="1:1">
      <c r="A239" s="26"/>
    </row>
    <row r="240" spans="1:1">
      <c r="A240" s="26"/>
    </row>
    <row r="241" spans="1:1">
      <c r="A241" s="26"/>
    </row>
    <row r="242" spans="1:1">
      <c r="A242" s="26"/>
    </row>
    <row r="243" spans="1:1">
      <c r="A243" s="26"/>
    </row>
    <row r="244" spans="1:1">
      <c r="A244" s="26"/>
    </row>
    <row r="245" spans="1:1">
      <c r="A245" s="26"/>
    </row>
    <row r="246" spans="1:1">
      <c r="A246" s="26"/>
    </row>
    <row r="247" spans="1:1">
      <c r="A247" s="26"/>
    </row>
    <row r="248" spans="1:1">
      <c r="A248" s="26"/>
    </row>
    <row r="249" spans="1:1">
      <c r="A249" s="26"/>
    </row>
    <row r="250" spans="1:1">
      <c r="A250" s="26"/>
    </row>
    <row r="251" spans="1:1">
      <c r="A251" s="26"/>
    </row>
    <row r="252" spans="1:1">
      <c r="A252" s="26"/>
    </row>
    <row r="253" spans="1:1">
      <c r="A253" s="26"/>
    </row>
    <row r="254" spans="1:1">
      <c r="A254" s="26"/>
    </row>
    <row r="255" spans="1:1">
      <c r="A255" s="26"/>
    </row>
    <row r="256" spans="1:1">
      <c r="A256" s="26"/>
    </row>
    <row r="257" spans="1:1">
      <c r="A257" s="26"/>
    </row>
    <row r="258" spans="1:1">
      <c r="A258" s="26"/>
    </row>
    <row r="259" spans="1:1">
      <c r="A259" s="26"/>
    </row>
    <row r="260" spans="1:1">
      <c r="A260" s="26"/>
    </row>
    <row r="261" spans="1:1">
      <c r="A261" s="26"/>
    </row>
    <row r="262" spans="1:1">
      <c r="A262" s="26"/>
    </row>
    <row r="263" spans="1:1">
      <c r="A263" s="26"/>
    </row>
    <row r="264" spans="1:1">
      <c r="A264" s="26"/>
    </row>
    <row r="265" spans="1:1">
      <c r="A265" s="26"/>
    </row>
    <row r="266" spans="1:1">
      <c r="A266" s="26"/>
    </row>
    <row r="267" spans="1:1">
      <c r="A267" s="26"/>
    </row>
    <row r="268" spans="1:1">
      <c r="A268" s="26"/>
    </row>
    <row r="269" spans="1:1">
      <c r="A269" s="26"/>
    </row>
    <row r="270" spans="1:1">
      <c r="A270" s="26"/>
    </row>
    <row r="271" spans="1:1">
      <c r="A271" s="26"/>
    </row>
    <row r="272" spans="1:1">
      <c r="A272" s="26"/>
    </row>
    <row r="273" spans="1:1">
      <c r="A273" s="26"/>
    </row>
    <row r="274" spans="1:1">
      <c r="A274" s="26"/>
    </row>
    <row r="275" spans="1:1">
      <c r="A275" s="26"/>
    </row>
    <row r="276" spans="1:1">
      <c r="A276" s="26"/>
    </row>
    <row r="277" spans="1:1">
      <c r="A277" s="26"/>
    </row>
    <row r="278" spans="1:1">
      <c r="A278" s="26"/>
    </row>
    <row r="279" spans="1:1">
      <c r="A279" s="26"/>
    </row>
    <row r="280" spans="1:1">
      <c r="A280" s="26"/>
    </row>
    <row r="281" spans="1:1">
      <c r="A281" s="26"/>
    </row>
    <row r="282" spans="1:1">
      <c r="A282" s="26"/>
    </row>
    <row r="283" spans="1:1">
      <c r="A283" s="26"/>
    </row>
    <row r="284" spans="1:1">
      <c r="A284" s="26"/>
    </row>
    <row r="285" spans="1:1">
      <c r="A285" s="26"/>
    </row>
    <row r="286" spans="1:1">
      <c r="A286" s="26"/>
    </row>
    <row r="287" spans="1:1">
      <c r="A287" s="26"/>
    </row>
    <row r="288" spans="1:1">
      <c r="A288" s="26"/>
    </row>
    <row r="289" spans="1:1">
      <c r="A289" s="26"/>
    </row>
    <row r="290" spans="1:1">
      <c r="A290" s="26"/>
    </row>
    <row r="291" spans="1:1">
      <c r="A291" s="26"/>
    </row>
    <row r="292" spans="1:1">
      <c r="A292" s="26"/>
    </row>
    <row r="293" spans="1:1">
      <c r="A293" s="26"/>
    </row>
    <row r="294" spans="1:1">
      <c r="A294" s="26"/>
    </row>
    <row r="295" spans="1:1">
      <c r="A295" s="26"/>
    </row>
    <row r="296" spans="1:1">
      <c r="A296" s="26"/>
    </row>
    <row r="297" spans="1:1">
      <c r="A297" s="26"/>
    </row>
    <row r="298" spans="1:1">
      <c r="A298" s="26"/>
    </row>
    <row r="299" spans="1:1">
      <c r="A299" s="26"/>
    </row>
    <row r="300" spans="1:1">
      <c r="A300" s="26"/>
    </row>
    <row r="301" spans="1:1">
      <c r="A301" s="26"/>
    </row>
    <row r="302" spans="1:1">
      <c r="A302" s="26"/>
    </row>
    <row r="303" spans="1:1">
      <c r="A303" s="26"/>
    </row>
    <row r="304" spans="1:1">
      <c r="A304" s="26"/>
    </row>
    <row r="305" spans="1:1">
      <c r="A305" s="26"/>
    </row>
    <row r="306" spans="1:1">
      <c r="A306" s="26"/>
    </row>
    <row r="307" spans="1:1">
      <c r="A307" s="26"/>
    </row>
    <row r="308" spans="1:1">
      <c r="A308" s="26"/>
    </row>
    <row r="309" spans="1:1">
      <c r="A309" s="26"/>
    </row>
    <row r="310" spans="1:1">
      <c r="A310" s="26"/>
    </row>
    <row r="311" spans="1:1">
      <c r="A311" s="26"/>
    </row>
    <row r="312" spans="1:1">
      <c r="A312" s="26"/>
    </row>
    <row r="313" spans="1:1">
      <c r="A313" s="26"/>
    </row>
    <row r="314" spans="1:1">
      <c r="A314" s="26"/>
    </row>
    <row r="315" spans="1:1">
      <c r="A315" s="26"/>
    </row>
    <row r="316" spans="1:1">
      <c r="A316" s="26"/>
    </row>
    <row r="317" spans="1:1">
      <c r="A317" s="26"/>
    </row>
    <row r="318" spans="1:1">
      <c r="A318" s="26"/>
    </row>
    <row r="319" spans="1:1">
      <c r="A319" s="26"/>
    </row>
    <row r="320" spans="1:1">
      <c r="A320" s="26"/>
    </row>
    <row r="321" spans="1:1">
      <c r="A321" s="26"/>
    </row>
    <row r="322" spans="1:1">
      <c r="A322" s="26"/>
    </row>
    <row r="323" spans="1:1">
      <c r="A323" s="26"/>
    </row>
    <row r="324" spans="1:1">
      <c r="A324" s="26"/>
    </row>
    <row r="325" spans="1:1">
      <c r="A325" s="26"/>
    </row>
    <row r="326" spans="1:1">
      <c r="A326" s="26"/>
    </row>
    <row r="327" spans="1:1">
      <c r="A327" s="26"/>
    </row>
    <row r="328" spans="1:1">
      <c r="A328" s="26"/>
    </row>
  </sheetData>
  <mergeCells count="12">
    <mergeCell ref="C103:D103"/>
    <mergeCell ref="F103:H103"/>
    <mergeCell ref="C102:D102"/>
    <mergeCell ref="F102:H102"/>
    <mergeCell ref="A1:I1"/>
    <mergeCell ref="A90:I90"/>
    <mergeCell ref="C3:D3"/>
    <mergeCell ref="E3:I3"/>
    <mergeCell ref="B3:B4"/>
    <mergeCell ref="A3:A4"/>
    <mergeCell ref="A6:I6"/>
    <mergeCell ref="A82:I82"/>
  </mergeCells>
  <phoneticPr fontId="0" type="noConversion"/>
  <pageMargins left="1.1811023622047245" right="0.39370078740157483" top="0.78740157480314965" bottom="0.78740157480314965" header="0.19685039370078741" footer="0.11811023622047245"/>
  <pageSetup paperSize="9" scale="36" orientation="landscape" verticalDpi="300" r:id="rId1"/>
  <headerFooter alignWithMargins="0">
    <oddHeader>&amp;C
&amp;"Times New Roman,обычный"&amp;14 5&amp;"Arial Cyr,обычный"&amp;10
&amp;R&amp;"Times New Roman,обычный"&amp;14Продовження додатка  3
Таблиця 1</oddHeader>
  </headerFooter>
  <rowBreaks count="1" manualBreakCount="1">
    <brk id="58" max="8" man="1"/>
  </rowBreaks>
  <ignoredErrors>
    <ignoredError sqref="C89" evalError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3"/>
  </sheetPr>
  <dimension ref="A1:J198"/>
  <sheetViews>
    <sheetView zoomScale="60" zoomScaleNormal="60" zoomScaleSheetLayoutView="75" workbookViewId="0">
      <pane xSplit="2" ySplit="4" topLeftCell="C26" activePane="bottomRight" state="frozen"/>
      <selection pane="topRight" activeCell="C1" sqref="C1"/>
      <selection pane="bottomLeft" activeCell="A5" sqref="A5"/>
      <selection pane="bottomRight" activeCell="G44" sqref="G44"/>
    </sheetView>
  </sheetViews>
  <sheetFormatPr defaultRowHeight="18.75"/>
  <cols>
    <col min="1" max="1" width="86.85546875" style="20" customWidth="1"/>
    <col min="2" max="2" width="15.28515625" style="23" customWidth="1"/>
    <col min="3" max="7" width="18.7109375" style="23" customWidth="1"/>
    <col min="8" max="8" width="15" style="23" customWidth="1"/>
    <col min="9" max="9" width="10" style="20" customWidth="1"/>
    <col min="10" max="10" width="9.5703125" style="20" customWidth="1"/>
    <col min="11" max="16384" width="9.140625" style="20"/>
  </cols>
  <sheetData>
    <row r="1" spans="1:8">
      <c r="A1" s="254" t="s">
        <v>94</v>
      </c>
      <c r="B1" s="254"/>
      <c r="C1" s="254"/>
      <c r="D1" s="254"/>
      <c r="E1" s="254"/>
      <c r="F1" s="254"/>
      <c r="G1" s="254"/>
      <c r="H1" s="254"/>
    </row>
    <row r="2" spans="1:8">
      <c r="A2" s="254"/>
      <c r="B2" s="254"/>
      <c r="C2" s="254"/>
      <c r="D2" s="254"/>
      <c r="E2" s="254"/>
      <c r="F2" s="254"/>
      <c r="G2" s="254"/>
      <c r="H2" s="254"/>
    </row>
    <row r="3" spans="1:8" ht="38.25" customHeight="1">
      <c r="A3" s="257" t="s">
        <v>138</v>
      </c>
      <c r="B3" s="258" t="s">
        <v>18</v>
      </c>
      <c r="C3" s="246" t="s">
        <v>212</v>
      </c>
      <c r="D3" s="246"/>
      <c r="E3" s="257" t="s">
        <v>293</v>
      </c>
      <c r="F3" s="257"/>
      <c r="G3" s="257"/>
      <c r="H3" s="257"/>
    </row>
    <row r="4" spans="1:8" ht="39" customHeight="1">
      <c r="A4" s="257"/>
      <c r="B4" s="258"/>
      <c r="C4" s="7" t="s">
        <v>126</v>
      </c>
      <c r="D4" s="7" t="s">
        <v>127</v>
      </c>
      <c r="E4" s="7" t="s">
        <v>128</v>
      </c>
      <c r="F4" s="7" t="s">
        <v>121</v>
      </c>
      <c r="G4" s="40" t="s">
        <v>133</v>
      </c>
      <c r="H4" s="40" t="s">
        <v>134</v>
      </c>
    </row>
    <row r="5" spans="1:8">
      <c r="A5" s="27">
        <v>1</v>
      </c>
      <c r="B5" s="28">
        <v>2</v>
      </c>
      <c r="C5" s="27">
        <v>3</v>
      </c>
      <c r="D5" s="28">
        <v>4</v>
      </c>
      <c r="E5" s="27">
        <v>5</v>
      </c>
      <c r="F5" s="28">
        <v>6</v>
      </c>
      <c r="G5" s="27">
        <v>7</v>
      </c>
      <c r="H5" s="28">
        <v>8</v>
      </c>
    </row>
    <row r="6" spans="1:8" ht="30" customHeight="1">
      <c r="A6" s="256" t="s">
        <v>93</v>
      </c>
      <c r="B6" s="256"/>
      <c r="C6" s="256"/>
      <c r="D6" s="256"/>
      <c r="E6" s="256"/>
      <c r="F6" s="256"/>
      <c r="G6" s="256"/>
      <c r="H6" s="256"/>
    </row>
    <row r="7" spans="1:8" ht="30" customHeight="1">
      <c r="A7" s="21" t="s">
        <v>176</v>
      </c>
      <c r="B7" s="28">
        <v>1200</v>
      </c>
      <c r="C7" s="80">
        <f>'I. Фін результат'!C76</f>
        <v>-2537.0119999999979</v>
      </c>
      <c r="D7" s="70">
        <f>'[37]ІІ. Розр. з бюджетом'!$C$8</f>
        <v>9178.7999999999993</v>
      </c>
      <c r="E7" s="70">
        <f>'[38]ІІ. Розр. з бюджетом'!$D$8</f>
        <v>760.9999999999759</v>
      </c>
      <c r="F7" s="70">
        <f>D7</f>
        <v>9178.7999999999993</v>
      </c>
      <c r="G7" s="67">
        <f>F7-E7</f>
        <v>8417.8000000000229</v>
      </c>
      <c r="H7" s="68">
        <f>(F7/E7)*100</f>
        <v>1206.1498028909709</v>
      </c>
    </row>
    <row r="8" spans="1:8" ht="48.95" customHeight="1">
      <c r="A8" s="21" t="s">
        <v>47</v>
      </c>
      <c r="B8" s="6">
        <v>2000</v>
      </c>
      <c r="C8" s="82">
        <f>'[36]ІІ. Розр. з бюджетом'!$C$9</f>
        <v>-22399</v>
      </c>
      <c r="D8" s="82">
        <f>'[37]ІІ. Розр. з бюджетом'!$C$9</f>
        <v>-24936</v>
      </c>
      <c r="E8" s="82">
        <f>'[38]ІІ. Розр. з бюджетом'!$D$9</f>
        <v>-21638</v>
      </c>
      <c r="F8" s="90">
        <f t="shared" ref="F8:F18" si="0">D8</f>
        <v>-24936</v>
      </c>
      <c r="G8" s="67">
        <v>3298</v>
      </c>
      <c r="H8" s="68">
        <f>(F8/E8)*100</f>
        <v>115.24170440891027</v>
      </c>
    </row>
    <row r="9" spans="1:8" ht="45" customHeight="1">
      <c r="A9" s="21" t="s">
        <v>157</v>
      </c>
      <c r="B9" s="6">
        <v>2010</v>
      </c>
      <c r="C9" s="61">
        <f>SUM(C10:C11)</f>
        <v>0</v>
      </c>
      <c r="D9" s="61">
        <f>SUM(D10:D11)</f>
        <v>0</v>
      </c>
      <c r="E9" s="83">
        <f>'[38]ІІ. Розр. з бюджетом'!$D$10</f>
        <v>-7.6</v>
      </c>
      <c r="F9" s="86">
        <f t="shared" si="0"/>
        <v>0</v>
      </c>
      <c r="G9" s="88">
        <v>-7.6</v>
      </c>
      <c r="H9" s="68">
        <f>(F9/E9)*100</f>
        <v>0</v>
      </c>
    </row>
    <row r="10" spans="1:8" ht="45" customHeight="1">
      <c r="A10" s="8" t="s">
        <v>110</v>
      </c>
      <c r="B10" s="6">
        <v>2011</v>
      </c>
      <c r="C10" s="48">
        <f>'[36]ІІ. Розр. з бюджетом'!$C$11</f>
        <v>0</v>
      </c>
      <c r="D10" s="48">
        <f>'[37]ІІ. Розр. з бюджетом'!$C$11</f>
        <v>0</v>
      </c>
      <c r="E10" s="48">
        <f>'[38]ІІ. Розр. з бюджетом'!$D$11</f>
        <v>0</v>
      </c>
      <c r="F10" s="86">
        <f t="shared" si="0"/>
        <v>0</v>
      </c>
      <c r="G10" s="67">
        <f t="shared" ref="G10:G18" si="1">F10-E10</f>
        <v>0</v>
      </c>
      <c r="H10" s="68" t="s">
        <v>294</v>
      </c>
    </row>
    <row r="11" spans="1:8" ht="45" customHeight="1">
      <c r="A11" s="8" t="s">
        <v>283</v>
      </c>
      <c r="B11" s="6">
        <v>2012</v>
      </c>
      <c r="C11" s="48" t="s">
        <v>294</v>
      </c>
      <c r="D11" s="48">
        <f>'[37]ІІ. Розр. з бюджетом'!$C$12</f>
        <v>0</v>
      </c>
      <c r="E11" s="82">
        <f>'[38]ІІ. Розр. з бюджетом'!$D$12</f>
        <v>-7.6</v>
      </c>
      <c r="F11" s="86">
        <f t="shared" si="0"/>
        <v>0</v>
      </c>
      <c r="G11" s="91" t="s">
        <v>294</v>
      </c>
      <c r="H11" s="68">
        <f>(F11/E11)*100</f>
        <v>0</v>
      </c>
    </row>
    <row r="12" spans="1:8" ht="24.95" customHeight="1">
      <c r="A12" s="8" t="s">
        <v>102</v>
      </c>
      <c r="B12" s="6" t="s">
        <v>115</v>
      </c>
      <c r="C12" s="48" t="s">
        <v>294</v>
      </c>
      <c r="D12" s="48">
        <f>'[37]ІІ. Розр. з бюджетом'!$C$13</f>
        <v>0</v>
      </c>
      <c r="E12" s="48">
        <f>'[38]ІІ. Розр. з бюджетом'!$D$13</f>
        <v>0</v>
      </c>
      <c r="F12" s="86">
        <f t="shared" si="0"/>
        <v>0</v>
      </c>
      <c r="G12" s="67">
        <f t="shared" si="1"/>
        <v>0</v>
      </c>
      <c r="H12" s="68" t="s">
        <v>294</v>
      </c>
    </row>
    <row r="13" spans="1:8" ht="24.95" customHeight="1">
      <c r="A13" s="8" t="s">
        <v>107</v>
      </c>
      <c r="B13" s="6">
        <v>2020</v>
      </c>
      <c r="C13" s="48" t="s">
        <v>294</v>
      </c>
      <c r="D13" s="48">
        <f>'[37]ІІ. Розр. з бюджетом'!$C$14</f>
        <v>0</v>
      </c>
      <c r="E13" s="48">
        <f>'[38]ІІ. Розр. з бюджетом'!$D$14</f>
        <v>0</v>
      </c>
      <c r="F13" s="86">
        <f t="shared" si="0"/>
        <v>0</v>
      </c>
      <c r="G13" s="67">
        <f t="shared" si="1"/>
        <v>0</v>
      </c>
      <c r="H13" s="68" t="s">
        <v>294</v>
      </c>
    </row>
    <row r="14" spans="1:8" s="22" customFormat="1" ht="24.95" customHeight="1">
      <c r="A14" s="21" t="s">
        <v>54</v>
      </c>
      <c r="B14" s="6">
        <v>2030</v>
      </c>
      <c r="C14" s="48" t="s">
        <v>294</v>
      </c>
      <c r="D14" s="48">
        <f>'[37]ІІ. Розр. з бюджетом'!$C$15</f>
        <v>0</v>
      </c>
      <c r="E14" s="48">
        <f>'[38]ІІ. Розр. з бюджетом'!$D$15</f>
        <v>0</v>
      </c>
      <c r="F14" s="86">
        <f t="shared" si="0"/>
        <v>0</v>
      </c>
      <c r="G14" s="67">
        <f t="shared" si="1"/>
        <v>0</v>
      </c>
      <c r="H14" s="68" t="s">
        <v>294</v>
      </c>
    </row>
    <row r="15" spans="1:8" ht="24.95" customHeight="1">
      <c r="A15" s="21" t="s">
        <v>88</v>
      </c>
      <c r="B15" s="6">
        <v>2031</v>
      </c>
      <c r="C15" s="48" t="s">
        <v>294</v>
      </c>
      <c r="D15" s="48">
        <f>'[37]ІІ. Розр. з бюджетом'!$C$16</f>
        <v>0</v>
      </c>
      <c r="E15" s="48">
        <f>'[38]ІІ. Розр. з бюджетом'!$D$16</f>
        <v>0</v>
      </c>
      <c r="F15" s="86">
        <f t="shared" si="0"/>
        <v>0</v>
      </c>
      <c r="G15" s="67">
        <f t="shared" si="1"/>
        <v>0</v>
      </c>
      <c r="H15" s="68" t="s">
        <v>294</v>
      </c>
    </row>
    <row r="16" spans="1:8" ht="24.95" customHeight="1">
      <c r="A16" s="21" t="s">
        <v>27</v>
      </c>
      <c r="B16" s="6">
        <v>2040</v>
      </c>
      <c r="C16" s="48" t="s">
        <v>294</v>
      </c>
      <c r="D16" s="48">
        <f>'[37]ІІ. Розр. з бюджетом'!$C$17</f>
        <v>0</v>
      </c>
      <c r="E16" s="48">
        <f>'[38]ІІ. Розр. з бюджетом'!$D$17</f>
        <v>0</v>
      </c>
      <c r="F16" s="86">
        <f t="shared" si="0"/>
        <v>0</v>
      </c>
      <c r="G16" s="67">
        <f t="shared" si="1"/>
        <v>0</v>
      </c>
      <c r="H16" s="68" t="s">
        <v>294</v>
      </c>
    </row>
    <row r="17" spans="1:9" ht="24.95" customHeight="1">
      <c r="A17" s="21" t="s">
        <v>79</v>
      </c>
      <c r="B17" s="6">
        <v>2050</v>
      </c>
      <c r="C17" s="48" t="s">
        <v>294</v>
      </c>
      <c r="D17" s="48">
        <f>'[37]ІІ. Розр. з бюджетом'!$C$18</f>
        <v>0</v>
      </c>
      <c r="E17" s="48">
        <f>'[38]ІІ. Розр. з бюджетом'!$D$18</f>
        <v>0</v>
      </c>
      <c r="F17" s="86">
        <f t="shared" si="0"/>
        <v>0</v>
      </c>
      <c r="G17" s="67">
        <f t="shared" si="1"/>
        <v>0</v>
      </c>
      <c r="H17" s="68" t="s">
        <v>294</v>
      </c>
    </row>
    <row r="18" spans="1:9" ht="24.95" customHeight="1">
      <c r="A18" s="21" t="s">
        <v>80</v>
      </c>
      <c r="B18" s="6">
        <v>2060</v>
      </c>
      <c r="C18" s="48" t="s">
        <v>294</v>
      </c>
      <c r="D18" s="48">
        <f>'[37]ІІ. Розр. з бюджетом'!$C$19</f>
        <v>0</v>
      </c>
      <c r="E18" s="48">
        <f>'[38]ІІ. Розр. з бюджетом'!$D$19</f>
        <v>0</v>
      </c>
      <c r="F18" s="86">
        <f t="shared" si="0"/>
        <v>0</v>
      </c>
      <c r="G18" s="67">
        <f t="shared" si="1"/>
        <v>0</v>
      </c>
      <c r="H18" s="68" t="s">
        <v>294</v>
      </c>
    </row>
    <row r="19" spans="1:9" ht="49.5" customHeight="1">
      <c r="A19" s="21" t="s">
        <v>48</v>
      </c>
      <c r="B19" s="6">
        <v>2070</v>
      </c>
      <c r="C19" s="87">
        <f>SUM(C7:C9,C13,C14,C16:C18)</f>
        <v>-24936.011999999999</v>
      </c>
      <c r="D19" s="87">
        <f>SUM(D7:D9,D13,D14,D16:D18)</f>
        <v>-15757.2</v>
      </c>
      <c r="E19" s="87">
        <f>SUM(E7:E9,E13,E14,E16:E18)</f>
        <v>-20884.600000000024</v>
      </c>
      <c r="F19" s="87">
        <f>SUM(F7:F9,F13,F14,F16:F18)</f>
        <v>-15757.2</v>
      </c>
      <c r="G19" s="88">
        <v>-5127.3999999999996</v>
      </c>
      <c r="H19" s="89">
        <f>(F19/E19)*100</f>
        <v>75.44889535830221</v>
      </c>
    </row>
    <row r="20" spans="1:9" ht="35.1" customHeight="1">
      <c r="A20" s="256" t="s">
        <v>221</v>
      </c>
      <c r="B20" s="256"/>
      <c r="C20" s="256"/>
      <c r="D20" s="256"/>
      <c r="E20" s="256"/>
      <c r="F20" s="256"/>
      <c r="G20" s="256"/>
      <c r="H20" s="256"/>
    </row>
    <row r="21" spans="1:9" s="22" customFormat="1" ht="37.5">
      <c r="A21" s="41" t="s">
        <v>216</v>
      </c>
      <c r="B21" s="57">
        <v>2110</v>
      </c>
      <c r="C21" s="76">
        <f>SUM(C22:C30)</f>
        <v>-3424.5</v>
      </c>
      <c r="D21" s="76">
        <f>SUM(D22:D30)</f>
        <v>-7714.7000000000007</v>
      </c>
      <c r="E21" s="76">
        <f>SUM(E22:E30)</f>
        <v>-5829.8</v>
      </c>
      <c r="F21" s="76">
        <f>SUM(F22:F30)</f>
        <v>-7714.7000000000007</v>
      </c>
      <c r="G21" s="77">
        <f>F21-E21</f>
        <v>-1884.9000000000005</v>
      </c>
      <c r="H21" s="62">
        <f>(F21/E21)*100</f>
        <v>132.33215547703182</v>
      </c>
    </row>
    <row r="22" spans="1:9">
      <c r="A22" s="8" t="s">
        <v>162</v>
      </c>
      <c r="B22" s="6">
        <v>2111</v>
      </c>
      <c r="C22" s="48">
        <f>'[36]ІІ. Розр. з бюджетом'!$C$23</f>
        <v>0</v>
      </c>
      <c r="D22" s="48">
        <f>'[37]ІІ. Розр. з бюджетом'!$C$23</f>
        <v>-6.6</v>
      </c>
      <c r="E22" s="48">
        <f>'[38]ІІ. Розр. з бюджетом'!$D$23</f>
        <v>-167</v>
      </c>
      <c r="F22" s="48">
        <f>D22</f>
        <v>-6.6</v>
      </c>
      <c r="G22" s="48">
        <v>-160</v>
      </c>
      <c r="H22" s="60">
        <f>(F22/E22)*100</f>
        <v>3.9520958083832332</v>
      </c>
    </row>
    <row r="23" spans="1:9">
      <c r="A23" s="8" t="s">
        <v>217</v>
      </c>
      <c r="B23" s="6">
        <v>2112</v>
      </c>
      <c r="C23" s="82">
        <f>'[36]ІІ. Розр. з бюджетом'!$C$24</f>
        <v>-2306.3000000000002</v>
      </c>
      <c r="D23" s="82">
        <f>'[37]ІІ. Розр. з бюджетом'!$C$24</f>
        <v>-6234</v>
      </c>
      <c r="E23" s="82">
        <f>'[38]ІІ. Розр. з бюджетом'!$D$24</f>
        <v>-4151.3999999999996</v>
      </c>
      <c r="F23" s="82">
        <f t="shared" ref="F23:F30" si="2">D23</f>
        <v>-6234</v>
      </c>
      <c r="G23" s="82">
        <v>2082.6</v>
      </c>
      <c r="H23" s="60">
        <f>(F23/E23)*100</f>
        <v>150.16620898973844</v>
      </c>
    </row>
    <row r="24" spans="1:9" s="22" customFormat="1" ht="18.75" customHeight="1">
      <c r="A24" s="21" t="s">
        <v>218</v>
      </c>
      <c r="B24" s="27">
        <v>2113</v>
      </c>
      <c r="C24" s="48">
        <f>'[36]ІІ. Розр. з бюджетом'!$C$25</f>
        <v>0</v>
      </c>
      <c r="D24" s="48">
        <f>'[37]ІІ. Розр. з бюджетом'!$C$25</f>
        <v>0</v>
      </c>
      <c r="E24" s="48">
        <f>'[38]ІІ. Розр. з бюджетом'!$D$25</f>
        <v>0</v>
      </c>
      <c r="F24" s="48">
        <f t="shared" si="2"/>
        <v>0</v>
      </c>
      <c r="G24" s="48">
        <f>F24-E24</f>
        <v>0</v>
      </c>
      <c r="H24" s="60" t="s">
        <v>294</v>
      </c>
    </row>
    <row r="25" spans="1:9">
      <c r="A25" s="21" t="s">
        <v>63</v>
      </c>
      <c r="B25" s="27">
        <v>2114</v>
      </c>
      <c r="C25" s="48">
        <f>'[36]ІІ. Розр. з бюджетом'!$C$26</f>
        <v>0</v>
      </c>
      <c r="D25" s="48">
        <f>'[37]ІІ. Розр. з бюджетом'!$C$26</f>
        <v>0</v>
      </c>
      <c r="E25" s="48">
        <f>'[38]ІІ. Розр. з бюджетом'!$D$26</f>
        <v>0</v>
      </c>
      <c r="F25" s="48">
        <f t="shared" si="2"/>
        <v>0</v>
      </c>
      <c r="G25" s="48">
        <f>F25-E25</f>
        <v>0</v>
      </c>
      <c r="H25" s="60" t="s">
        <v>294</v>
      </c>
    </row>
    <row r="26" spans="1:9" ht="37.5">
      <c r="A26" s="21" t="s">
        <v>219</v>
      </c>
      <c r="B26" s="27">
        <v>2115</v>
      </c>
      <c r="C26" s="48">
        <f>'[36]ІІ. Розр. з бюджетом'!$C$27</f>
        <v>0</v>
      </c>
      <c r="D26" s="48">
        <f>'[37]ІІ. Розр. з бюджетом'!$C$27</f>
        <v>0</v>
      </c>
      <c r="E26" s="82">
        <f>'[38]ІІ. Розр. з бюджетом'!$D$27</f>
        <v>-7.6</v>
      </c>
      <c r="F26" s="48">
        <f t="shared" si="2"/>
        <v>0</v>
      </c>
      <c r="G26" s="82">
        <v>-7.6</v>
      </c>
      <c r="H26" s="60">
        <f>(F26/E26)*100</f>
        <v>0</v>
      </c>
    </row>
    <row r="27" spans="1:9" s="24" customFormat="1">
      <c r="A27" s="21" t="s">
        <v>71</v>
      </c>
      <c r="B27" s="27">
        <v>2116</v>
      </c>
      <c r="C27" s="48">
        <f>'[36]ІІ. Розр. з бюджетом'!$C$28</f>
        <v>0</v>
      </c>
      <c r="D27" s="48">
        <f>'[37]ІІ. Розр. з бюджетом'!$C$28</f>
        <v>0</v>
      </c>
      <c r="E27" s="48">
        <f>'[38]ІІ. Розр. з бюджетом'!$D$28</f>
        <v>0</v>
      </c>
      <c r="F27" s="48">
        <f t="shared" si="2"/>
        <v>0</v>
      </c>
      <c r="G27" s="48">
        <f>F27-E27</f>
        <v>0</v>
      </c>
      <c r="H27" s="60" t="s">
        <v>294</v>
      </c>
      <c r="I27" s="20"/>
    </row>
    <row r="28" spans="1:9" ht="20.100000000000001" customHeight="1">
      <c r="A28" s="21" t="s">
        <v>234</v>
      </c>
      <c r="B28" s="27">
        <v>2117</v>
      </c>
      <c r="C28" s="48">
        <f>'[36]ІІ. Розр. з бюджетом'!$C$29</f>
        <v>0</v>
      </c>
      <c r="D28" s="48">
        <f>'[37]ІІ. Розр. з бюджетом'!$C$29</f>
        <v>0</v>
      </c>
      <c r="E28" s="48">
        <f>'[38]ІІ. Розр. з бюджетом'!$D$29</f>
        <v>0</v>
      </c>
      <c r="F28" s="48">
        <f t="shared" si="2"/>
        <v>0</v>
      </c>
      <c r="G28" s="48">
        <f>F28-E28</f>
        <v>0</v>
      </c>
      <c r="H28" s="60" t="s">
        <v>294</v>
      </c>
    </row>
    <row r="29" spans="1:9" ht="20.100000000000001" customHeight="1">
      <c r="A29" s="21" t="s">
        <v>62</v>
      </c>
      <c r="B29" s="27">
        <v>2118</v>
      </c>
      <c r="C29" s="82">
        <f>'[36]ІІ. Розр. з бюджетом'!$C$30</f>
        <v>-1118.2</v>
      </c>
      <c r="D29" s="82">
        <f>'[37]ІІ. Розр. з бюджетом'!$C$30</f>
        <v>-1474.1</v>
      </c>
      <c r="E29" s="82">
        <f>'[38]ІІ. Розр. з бюджетом'!$D$30</f>
        <v>-1503.8</v>
      </c>
      <c r="F29" s="82">
        <f t="shared" si="2"/>
        <v>-1474.1</v>
      </c>
      <c r="G29" s="82">
        <v>-29.7</v>
      </c>
      <c r="H29" s="60">
        <f>(F29/E29)*100</f>
        <v>98.025003324910216</v>
      </c>
    </row>
    <row r="30" spans="1:9" ht="20.100000000000001" customHeight="1">
      <c r="A30" s="21" t="s">
        <v>222</v>
      </c>
      <c r="B30" s="27">
        <v>2119</v>
      </c>
      <c r="C30" s="48">
        <f>'[36]ІІ. Розр. з бюджетом'!$C$31</f>
        <v>0</v>
      </c>
      <c r="D30" s="48">
        <f>'[37]ІІ. Розр. з бюджетом'!$C$31</f>
        <v>0</v>
      </c>
      <c r="E30" s="48">
        <f>'[38]ІІ. Розр. з бюджетом'!$D$31</f>
        <v>0</v>
      </c>
      <c r="F30" s="48">
        <f t="shared" si="2"/>
        <v>0</v>
      </c>
      <c r="G30" s="48">
        <f>F30-E30</f>
        <v>0</v>
      </c>
      <c r="H30" s="60" t="s">
        <v>294</v>
      </c>
    </row>
    <row r="31" spans="1:9" s="22" customFormat="1" ht="37.5">
      <c r="A31" s="41" t="s">
        <v>223</v>
      </c>
      <c r="B31" s="32">
        <v>2120</v>
      </c>
      <c r="C31" s="76">
        <f>SUM(C32:C35)</f>
        <v>-1677.3</v>
      </c>
      <c r="D31" s="76">
        <f>SUM(D32:D35)</f>
        <v>-2138.3000000000002</v>
      </c>
      <c r="E31" s="76">
        <f>SUM(E32:E35)</f>
        <v>-2255.6999999999998</v>
      </c>
      <c r="F31" s="76">
        <f>SUM(F32:F35)</f>
        <v>-2138.3000000000002</v>
      </c>
      <c r="G31" s="77">
        <v>-117.4</v>
      </c>
      <c r="H31" s="62">
        <f>(F31/E31)*100</f>
        <v>94.795407190672535</v>
      </c>
    </row>
    <row r="32" spans="1:9" ht="20.100000000000001" customHeight="1">
      <c r="A32" s="21" t="s">
        <v>62</v>
      </c>
      <c r="B32" s="27">
        <v>2121</v>
      </c>
      <c r="C32" s="82">
        <f>'[36]ІІ. Розр. з бюджетом'!$C$33</f>
        <v>-1677.3</v>
      </c>
      <c r="D32" s="82">
        <f>'[37]ІІ. Розр. з бюджетом'!$C$33</f>
        <v>-1677.3</v>
      </c>
      <c r="E32" s="82">
        <f>'[38]ІІ. Розр. з бюджетом'!$D$33</f>
        <v>-2255.6999999999998</v>
      </c>
      <c r="F32" s="82">
        <f>D32</f>
        <v>-1677.3</v>
      </c>
      <c r="G32" s="82">
        <v>-578.4</v>
      </c>
      <c r="H32" s="60">
        <f>(F32/E32)*100</f>
        <v>74.358292326107204</v>
      </c>
    </row>
    <row r="33" spans="1:8" ht="20.100000000000001" customHeight="1">
      <c r="A33" s="21" t="s">
        <v>224</v>
      </c>
      <c r="B33" s="27">
        <v>2122</v>
      </c>
      <c r="C33" s="81" t="str">
        <f>'[36]ІІ. Розр. з бюджетом'!$C$34</f>
        <v>-</v>
      </c>
      <c r="D33" s="81" t="str">
        <f>'[37]ІІ. Розр. з бюджетом'!$C$34</f>
        <v>-</v>
      </c>
      <c r="E33" s="81" t="str">
        <f>'[38]ІІ. Розр. з бюджетом'!$D$34</f>
        <v>-</v>
      </c>
      <c r="F33" s="81" t="str">
        <f>D33</f>
        <v>-</v>
      </c>
      <c r="G33" s="81" t="s">
        <v>294</v>
      </c>
      <c r="H33" s="60" t="s">
        <v>294</v>
      </c>
    </row>
    <row r="34" spans="1:8" ht="20.100000000000001" customHeight="1">
      <c r="A34" s="21" t="s">
        <v>225</v>
      </c>
      <c r="B34" s="27">
        <v>2123</v>
      </c>
      <c r="C34" s="48">
        <f>'[36]ІІ. Розр. з бюджетом'!$C$35</f>
        <v>0</v>
      </c>
      <c r="D34" s="48">
        <f>'[37]ІІ. Розр. з бюджетом'!$C$35</f>
        <v>0</v>
      </c>
      <c r="E34" s="81">
        <f>'[38]ІІ. Розр. з бюджетом'!$D$35</f>
        <v>0</v>
      </c>
      <c r="F34" s="48">
        <f>D34</f>
        <v>0</v>
      </c>
      <c r="G34" s="81">
        <f>F34-E34</f>
        <v>0</v>
      </c>
      <c r="H34" s="60" t="s">
        <v>294</v>
      </c>
    </row>
    <row r="35" spans="1:8" s="22" customFormat="1">
      <c r="A35" s="21" t="s">
        <v>222</v>
      </c>
      <c r="B35" s="27">
        <v>2124</v>
      </c>
      <c r="C35" s="48">
        <f>'[36]ІІ. Розр. з бюджетом'!$C$36</f>
        <v>0</v>
      </c>
      <c r="D35" s="82">
        <f>'[37]ІІ. Розр. з бюджетом'!$C$41</f>
        <v>-461</v>
      </c>
      <c r="E35" s="85">
        <f>'[38]ІІ. Розр. з бюджетом'!$D$36</f>
        <v>0</v>
      </c>
      <c r="F35" s="82">
        <f>D35</f>
        <v>-461</v>
      </c>
      <c r="G35" s="82">
        <v>461</v>
      </c>
      <c r="H35" s="60" t="s">
        <v>294</v>
      </c>
    </row>
    <row r="36" spans="1:8" s="22" customFormat="1" ht="39" customHeight="1">
      <c r="A36" s="41" t="s">
        <v>226</v>
      </c>
      <c r="B36" s="32">
        <v>2130</v>
      </c>
      <c r="C36" s="76">
        <f>SUM(C37:C40)</f>
        <v>-3512.6</v>
      </c>
      <c r="D36" s="76">
        <f>SUM(D37:D40)</f>
        <v>-4471.8999999999996</v>
      </c>
      <c r="E36" s="76">
        <f>SUM(E37:E40)</f>
        <v>-4595.1000000000004</v>
      </c>
      <c r="F36" s="76">
        <f>SUM(F37:F40)</f>
        <v>-4471.8999999999996</v>
      </c>
      <c r="G36" s="77">
        <v>-123.2</v>
      </c>
      <c r="H36" s="62">
        <f>(F36/E36)*100</f>
        <v>97.318883158146704</v>
      </c>
    </row>
    <row r="37" spans="1:8" ht="60.75" customHeight="1">
      <c r="A37" s="21" t="s">
        <v>284</v>
      </c>
      <c r="B37" s="27">
        <v>2131</v>
      </c>
      <c r="C37" s="48">
        <f>'[36]ІІ. Розр. з бюджетом'!$C$38</f>
        <v>0</v>
      </c>
      <c r="D37" s="48">
        <f>'[37]ІІ. Розр. з бюджетом'!$C$38</f>
        <v>0</v>
      </c>
      <c r="E37" s="48">
        <f>'[38]ІІ. Розр. з бюджетом'!$D$38</f>
        <v>0</v>
      </c>
      <c r="F37" s="48">
        <f>D37</f>
        <v>0</v>
      </c>
      <c r="G37" s="48">
        <f>F37-E37</f>
        <v>0</v>
      </c>
      <c r="H37" s="60" t="s">
        <v>294</v>
      </c>
    </row>
    <row r="38" spans="1:8" s="22" customFormat="1" ht="20.100000000000001" customHeight="1">
      <c r="A38" s="21" t="s">
        <v>227</v>
      </c>
      <c r="B38" s="27">
        <v>2132</v>
      </c>
      <c r="C38" s="48">
        <f>'[36]ІІ. Розр. з бюджетом'!$C$39</f>
        <v>0</v>
      </c>
      <c r="D38" s="48">
        <f>'[37]ІІ. Розр. з бюджетом'!$C$39</f>
        <v>0</v>
      </c>
      <c r="E38" s="48">
        <f>'[38]ІІ. Розр. з бюджетом'!$D$39</f>
        <v>0</v>
      </c>
      <c r="F38" s="48">
        <f>D38</f>
        <v>0</v>
      </c>
      <c r="G38" s="48">
        <f>F38-E38</f>
        <v>0</v>
      </c>
      <c r="H38" s="60" t="s">
        <v>294</v>
      </c>
    </row>
    <row r="39" spans="1:8" ht="20.100000000000001" customHeight="1">
      <c r="A39" s="21" t="s">
        <v>228</v>
      </c>
      <c r="B39" s="27">
        <v>2133</v>
      </c>
      <c r="C39" s="82">
        <f>'[36]ІІ. Розр. з бюджетом'!$C$40</f>
        <v>-3512.6</v>
      </c>
      <c r="D39" s="82">
        <f>'[37]ІІ. Розр. з бюджетом'!$C$40</f>
        <v>-4010.9</v>
      </c>
      <c r="E39" s="82">
        <f>'[38]ІІ. Розр. з бюджетом'!$D$40</f>
        <v>-4595.1000000000004</v>
      </c>
      <c r="F39" s="82">
        <f>D39</f>
        <v>-4010.9</v>
      </c>
      <c r="G39" s="82">
        <v>-584.20000000000005</v>
      </c>
      <c r="H39" s="60">
        <f>(F39/E39)*100</f>
        <v>87.286457313224957</v>
      </c>
    </row>
    <row r="40" spans="1:8" ht="20.100000000000001" customHeight="1">
      <c r="A40" s="21" t="s">
        <v>229</v>
      </c>
      <c r="B40" s="27">
        <v>2134</v>
      </c>
      <c r="C40" s="48">
        <f>'[36]ІІ. Розр. з бюджетом'!$C$41</f>
        <v>0</v>
      </c>
      <c r="D40" s="82">
        <f>'[37]ІІ. Розр. з бюджетом'!$C$41</f>
        <v>-461</v>
      </c>
      <c r="E40" s="82">
        <f>'[38]ІІ. Розр. з бюджетом'!$D$41</f>
        <v>0</v>
      </c>
      <c r="F40" s="82">
        <f>D40</f>
        <v>-461</v>
      </c>
      <c r="G40" s="82">
        <v>461</v>
      </c>
      <c r="H40" s="60" t="s">
        <v>294</v>
      </c>
    </row>
    <row r="41" spans="1:8" s="22" customFormat="1" ht="20.100000000000001" customHeight="1">
      <c r="A41" s="41" t="s">
        <v>230</v>
      </c>
      <c r="B41" s="32">
        <v>2140</v>
      </c>
      <c r="C41" s="50">
        <f>SUM(C42:C43)</f>
        <v>0</v>
      </c>
      <c r="D41" s="50">
        <f>SUM(D42:D43)</f>
        <v>0</v>
      </c>
      <c r="E41" s="50">
        <f>SUM(E42:E43)</f>
        <v>0</v>
      </c>
      <c r="F41" s="50">
        <f>SUM(F42:F43)</f>
        <v>0</v>
      </c>
      <c r="G41" s="51">
        <f>F41-E41</f>
        <v>0</v>
      </c>
      <c r="H41" s="62" t="s">
        <v>294</v>
      </c>
    </row>
    <row r="42" spans="1:8" ht="37.5">
      <c r="A42" s="21" t="s">
        <v>89</v>
      </c>
      <c r="B42" s="27">
        <v>2141</v>
      </c>
      <c r="C42" s="48">
        <f>'[36]ІІ. Розр. з бюджетом'!$C$43</f>
        <v>0</v>
      </c>
      <c r="D42" s="48">
        <f>'[37]ІІ. Розр. з бюджетом'!$C$43</f>
        <v>0</v>
      </c>
      <c r="E42" s="81" t="s">
        <v>294</v>
      </c>
      <c r="F42" s="48">
        <f>D42</f>
        <v>0</v>
      </c>
      <c r="G42" s="81" t="s">
        <v>294</v>
      </c>
      <c r="H42" s="60" t="s">
        <v>294</v>
      </c>
    </row>
    <row r="43" spans="1:8" s="22" customFormat="1" ht="20.100000000000001" customHeight="1">
      <c r="A43" s="21" t="s">
        <v>231</v>
      </c>
      <c r="B43" s="27">
        <v>2142</v>
      </c>
      <c r="C43" s="48">
        <f>'[36]ІІ. Розр. з бюджетом'!$C$44</f>
        <v>0</v>
      </c>
      <c r="D43" s="48">
        <f>'[37]ІІ. Розр. з бюджетом'!$C$44</f>
        <v>0</v>
      </c>
      <c r="E43" s="81" t="s">
        <v>294</v>
      </c>
      <c r="F43" s="48">
        <f>D43</f>
        <v>0</v>
      </c>
      <c r="G43" s="81" t="s">
        <v>294</v>
      </c>
      <c r="H43" s="60" t="s">
        <v>294</v>
      </c>
    </row>
    <row r="44" spans="1:8" s="22" customFormat="1" ht="21.75" customHeight="1">
      <c r="A44" s="41" t="s">
        <v>220</v>
      </c>
      <c r="B44" s="32">
        <v>2200</v>
      </c>
      <c r="C44" s="76">
        <f>SUM(C21,C31,C36,C41)</f>
        <v>-8614.4</v>
      </c>
      <c r="D44" s="76">
        <f>SUM(D21,D31,D36,D41)</f>
        <v>-14324.9</v>
      </c>
      <c r="E44" s="76">
        <f>SUM(E21,E31,E36,E41)</f>
        <v>-12680.6</v>
      </c>
      <c r="F44" s="76">
        <f>SUM(F21,F31,F36,F41)</f>
        <v>-14324.9</v>
      </c>
      <c r="G44" s="77">
        <v>1644.3</v>
      </c>
      <c r="H44" s="62">
        <f>(F44/E44)*100</f>
        <v>112.96705203223823</v>
      </c>
    </row>
    <row r="45" spans="1:8" s="22" customFormat="1">
      <c r="A45" s="39"/>
      <c r="B45" s="23"/>
      <c r="C45" s="23"/>
      <c r="D45" s="23"/>
      <c r="E45" s="23"/>
      <c r="F45" s="23"/>
      <c r="G45" s="23"/>
      <c r="H45" s="23"/>
    </row>
    <row r="46" spans="1:8" s="22" customFormat="1">
      <c r="A46" s="39"/>
      <c r="B46" s="23"/>
      <c r="C46" s="23"/>
      <c r="D46" s="23"/>
      <c r="E46" s="23"/>
      <c r="F46" s="23"/>
      <c r="G46" s="23"/>
      <c r="H46" s="23"/>
    </row>
    <row r="47" spans="1:8" s="3" customFormat="1" ht="27.75" customHeight="1">
      <c r="A47" s="30" t="s">
        <v>289</v>
      </c>
      <c r="B47" s="15"/>
      <c r="C47" s="252"/>
      <c r="D47" s="252"/>
      <c r="E47" s="75"/>
      <c r="F47" s="253" t="s">
        <v>285</v>
      </c>
      <c r="G47" s="253"/>
      <c r="H47" s="253"/>
    </row>
    <row r="48" spans="1:8" s="2" customFormat="1">
      <c r="A48" s="42" t="s">
        <v>144</v>
      </c>
      <c r="B48" s="3"/>
      <c r="C48" s="250" t="s">
        <v>122</v>
      </c>
      <c r="D48" s="250"/>
      <c r="E48" s="3"/>
      <c r="F48" s="255" t="s">
        <v>145</v>
      </c>
      <c r="G48" s="255"/>
      <c r="H48" s="255"/>
    </row>
    <row r="49" spans="1:10" s="23" customFormat="1">
      <c r="A49" s="34"/>
      <c r="I49" s="20"/>
      <c r="J49" s="20"/>
    </row>
    <row r="50" spans="1:10" s="23" customFormat="1">
      <c r="A50" s="34"/>
      <c r="I50" s="20"/>
      <c r="J50" s="20"/>
    </row>
    <row r="51" spans="1:10" s="23" customFormat="1">
      <c r="A51" s="34"/>
      <c r="I51" s="20"/>
      <c r="J51" s="20"/>
    </row>
    <row r="52" spans="1:10" s="23" customFormat="1">
      <c r="A52" s="34"/>
      <c r="I52" s="20"/>
      <c r="J52" s="20"/>
    </row>
    <row r="53" spans="1:10" s="23" customFormat="1">
      <c r="A53" s="34"/>
      <c r="I53" s="20"/>
      <c r="J53" s="20"/>
    </row>
    <row r="54" spans="1:10" s="23" customFormat="1">
      <c r="A54" s="34"/>
      <c r="I54" s="20"/>
      <c r="J54" s="20"/>
    </row>
    <row r="55" spans="1:10" s="23" customFormat="1">
      <c r="A55" s="34"/>
      <c r="I55" s="20"/>
      <c r="J55" s="20"/>
    </row>
    <row r="56" spans="1:10" s="23" customFormat="1">
      <c r="A56" s="34"/>
      <c r="I56" s="20"/>
      <c r="J56" s="20"/>
    </row>
    <row r="57" spans="1:10" s="23" customFormat="1">
      <c r="A57" s="34"/>
      <c r="I57" s="20"/>
      <c r="J57" s="20"/>
    </row>
    <row r="58" spans="1:10" s="23" customFormat="1">
      <c r="A58" s="34"/>
      <c r="I58" s="20"/>
      <c r="J58" s="20"/>
    </row>
    <row r="59" spans="1:10" s="23" customFormat="1">
      <c r="A59" s="34"/>
      <c r="I59" s="20"/>
      <c r="J59" s="20"/>
    </row>
    <row r="60" spans="1:10" s="23" customFormat="1">
      <c r="A60" s="34"/>
      <c r="I60" s="20"/>
      <c r="J60" s="20"/>
    </row>
    <row r="61" spans="1:10" s="23" customFormat="1">
      <c r="A61" s="34"/>
      <c r="I61" s="20"/>
      <c r="J61" s="20"/>
    </row>
    <row r="62" spans="1:10" s="23" customFormat="1">
      <c r="A62" s="34"/>
      <c r="I62" s="20"/>
      <c r="J62" s="20"/>
    </row>
    <row r="63" spans="1:10" s="23" customFormat="1">
      <c r="A63" s="34"/>
      <c r="I63" s="20"/>
      <c r="J63" s="20"/>
    </row>
    <row r="64" spans="1:10" s="23" customFormat="1">
      <c r="A64" s="34"/>
      <c r="I64" s="20"/>
      <c r="J64" s="20"/>
    </row>
    <row r="65" spans="1:10" s="23" customFormat="1">
      <c r="A65" s="34"/>
      <c r="I65" s="20"/>
      <c r="J65" s="20"/>
    </row>
    <row r="66" spans="1:10" s="23" customFormat="1">
      <c r="A66" s="34"/>
      <c r="I66" s="20"/>
      <c r="J66" s="20"/>
    </row>
    <row r="67" spans="1:10" s="23" customFormat="1">
      <c r="A67" s="34"/>
      <c r="I67" s="20"/>
      <c r="J67" s="20"/>
    </row>
    <row r="68" spans="1:10" s="23" customFormat="1">
      <c r="A68" s="34"/>
      <c r="I68" s="20"/>
      <c r="J68" s="20"/>
    </row>
    <row r="69" spans="1:10" s="23" customFormat="1">
      <c r="A69" s="34"/>
      <c r="I69" s="20"/>
      <c r="J69" s="20"/>
    </row>
    <row r="70" spans="1:10" s="23" customFormat="1">
      <c r="A70" s="34"/>
      <c r="I70" s="20"/>
      <c r="J70" s="20"/>
    </row>
    <row r="71" spans="1:10" s="23" customFormat="1">
      <c r="A71" s="34"/>
      <c r="I71" s="20"/>
      <c r="J71" s="20"/>
    </row>
    <row r="72" spans="1:10" s="23" customFormat="1">
      <c r="A72" s="34"/>
      <c r="I72" s="20"/>
      <c r="J72" s="20"/>
    </row>
    <row r="73" spans="1:10" s="23" customFormat="1">
      <c r="A73" s="34"/>
      <c r="I73" s="20"/>
      <c r="J73" s="20"/>
    </row>
    <row r="74" spans="1:10" s="23" customFormat="1">
      <c r="A74" s="34"/>
      <c r="I74" s="20"/>
      <c r="J74" s="20"/>
    </row>
    <row r="75" spans="1:10" s="23" customFormat="1">
      <c r="A75" s="34"/>
      <c r="I75" s="20"/>
      <c r="J75" s="20"/>
    </row>
    <row r="76" spans="1:10" s="23" customFormat="1">
      <c r="A76" s="34"/>
      <c r="I76" s="20"/>
      <c r="J76" s="20"/>
    </row>
    <row r="77" spans="1:10" s="23" customFormat="1">
      <c r="A77" s="34"/>
      <c r="I77" s="20"/>
      <c r="J77" s="20"/>
    </row>
    <row r="78" spans="1:10" s="23" customFormat="1">
      <c r="A78" s="34"/>
      <c r="I78" s="20"/>
      <c r="J78" s="20"/>
    </row>
    <row r="79" spans="1:10" s="23" customFormat="1">
      <c r="A79" s="34"/>
      <c r="I79" s="20"/>
      <c r="J79" s="20"/>
    </row>
    <row r="80" spans="1:10" s="23" customFormat="1">
      <c r="A80" s="34"/>
      <c r="I80" s="20"/>
      <c r="J80" s="20"/>
    </row>
    <row r="81" spans="1:10" s="23" customFormat="1">
      <c r="A81" s="34"/>
      <c r="I81" s="20"/>
      <c r="J81" s="20"/>
    </row>
    <row r="82" spans="1:10" s="23" customFormat="1">
      <c r="A82" s="34"/>
      <c r="I82" s="20"/>
      <c r="J82" s="20"/>
    </row>
    <row r="83" spans="1:10" s="23" customFormat="1">
      <c r="A83" s="34"/>
      <c r="I83" s="20"/>
      <c r="J83" s="20"/>
    </row>
    <row r="84" spans="1:10" s="23" customFormat="1">
      <c r="A84" s="34"/>
      <c r="I84" s="20"/>
      <c r="J84" s="20"/>
    </row>
    <row r="85" spans="1:10" s="23" customFormat="1">
      <c r="A85" s="34"/>
      <c r="I85" s="20"/>
      <c r="J85" s="20"/>
    </row>
    <row r="86" spans="1:10" s="23" customFormat="1">
      <c r="A86" s="34"/>
      <c r="I86" s="20"/>
      <c r="J86" s="20"/>
    </row>
    <row r="87" spans="1:10" s="23" customFormat="1">
      <c r="A87" s="34"/>
      <c r="I87" s="20"/>
      <c r="J87" s="20"/>
    </row>
    <row r="88" spans="1:10" s="23" customFormat="1">
      <c r="A88" s="34"/>
      <c r="I88" s="20"/>
      <c r="J88" s="20"/>
    </row>
    <row r="89" spans="1:10" s="23" customFormat="1">
      <c r="A89" s="34"/>
      <c r="I89" s="20"/>
      <c r="J89" s="20"/>
    </row>
    <row r="90" spans="1:10" s="23" customFormat="1">
      <c r="A90" s="34"/>
      <c r="I90" s="20"/>
      <c r="J90" s="20"/>
    </row>
    <row r="91" spans="1:10" s="23" customFormat="1">
      <c r="A91" s="34"/>
      <c r="I91" s="20"/>
      <c r="J91" s="20"/>
    </row>
    <row r="92" spans="1:10" s="23" customFormat="1">
      <c r="A92" s="34"/>
      <c r="I92" s="20"/>
      <c r="J92" s="20"/>
    </row>
    <row r="93" spans="1:10" s="23" customFormat="1">
      <c r="A93" s="34"/>
      <c r="I93" s="20"/>
      <c r="J93" s="20"/>
    </row>
    <row r="94" spans="1:10" s="23" customFormat="1">
      <c r="A94" s="34"/>
      <c r="I94" s="20"/>
      <c r="J94" s="20"/>
    </row>
    <row r="95" spans="1:10" s="23" customFormat="1">
      <c r="A95" s="34"/>
      <c r="I95" s="20"/>
      <c r="J95" s="20"/>
    </row>
    <row r="96" spans="1:10" s="23" customFormat="1">
      <c r="A96" s="34"/>
      <c r="I96" s="20"/>
      <c r="J96" s="20"/>
    </row>
    <row r="97" spans="1:10" s="23" customFormat="1">
      <c r="A97" s="34"/>
      <c r="I97" s="20"/>
      <c r="J97" s="20"/>
    </row>
    <row r="98" spans="1:10" s="23" customFormat="1">
      <c r="A98" s="34"/>
      <c r="I98" s="20"/>
      <c r="J98" s="20"/>
    </row>
    <row r="99" spans="1:10" s="23" customFormat="1">
      <c r="A99" s="34"/>
      <c r="I99" s="20"/>
      <c r="J99" s="20"/>
    </row>
    <row r="100" spans="1:10" s="23" customFormat="1">
      <c r="A100" s="34"/>
      <c r="I100" s="20"/>
      <c r="J100" s="20"/>
    </row>
    <row r="101" spans="1:10" s="23" customFormat="1">
      <c r="A101" s="34"/>
      <c r="I101" s="20"/>
      <c r="J101" s="20"/>
    </row>
    <row r="102" spans="1:10" s="23" customFormat="1">
      <c r="A102" s="34"/>
      <c r="I102" s="20"/>
      <c r="J102" s="20"/>
    </row>
    <row r="103" spans="1:10" s="23" customFormat="1">
      <c r="A103" s="34"/>
      <c r="I103" s="20"/>
      <c r="J103" s="20"/>
    </row>
    <row r="104" spans="1:10" s="23" customFormat="1">
      <c r="A104" s="34"/>
      <c r="I104" s="20"/>
      <c r="J104" s="20"/>
    </row>
    <row r="105" spans="1:10" s="23" customFormat="1">
      <c r="A105" s="34"/>
      <c r="I105" s="20"/>
      <c r="J105" s="20"/>
    </row>
    <row r="106" spans="1:10" s="23" customFormat="1">
      <c r="A106" s="34"/>
      <c r="I106" s="20"/>
      <c r="J106" s="20"/>
    </row>
    <row r="107" spans="1:10" s="23" customFormat="1">
      <c r="A107" s="34"/>
      <c r="I107" s="20"/>
      <c r="J107" s="20"/>
    </row>
    <row r="108" spans="1:10" s="23" customFormat="1">
      <c r="A108" s="34"/>
      <c r="I108" s="20"/>
      <c r="J108" s="20"/>
    </row>
    <row r="109" spans="1:10" s="23" customFormat="1">
      <c r="A109" s="34"/>
      <c r="I109" s="20"/>
      <c r="J109" s="20"/>
    </row>
    <row r="110" spans="1:10" s="23" customFormat="1">
      <c r="A110" s="34"/>
      <c r="I110" s="20"/>
      <c r="J110" s="20"/>
    </row>
    <row r="111" spans="1:10" s="23" customFormat="1">
      <c r="A111" s="34"/>
      <c r="I111" s="20"/>
      <c r="J111" s="20"/>
    </row>
    <row r="112" spans="1:10" s="23" customFormat="1">
      <c r="A112" s="34"/>
      <c r="I112" s="20"/>
      <c r="J112" s="20"/>
    </row>
    <row r="113" spans="1:10" s="23" customFormat="1">
      <c r="A113" s="34"/>
      <c r="I113" s="20"/>
      <c r="J113" s="20"/>
    </row>
    <row r="114" spans="1:10" s="23" customFormat="1">
      <c r="A114" s="34"/>
      <c r="I114" s="20"/>
      <c r="J114" s="20"/>
    </row>
    <row r="115" spans="1:10" s="23" customFormat="1">
      <c r="A115" s="34"/>
      <c r="I115" s="20"/>
      <c r="J115" s="20"/>
    </row>
    <row r="116" spans="1:10" s="23" customFormat="1">
      <c r="A116" s="34"/>
      <c r="I116" s="20"/>
      <c r="J116" s="20"/>
    </row>
    <row r="117" spans="1:10" s="23" customFormat="1">
      <c r="A117" s="34"/>
      <c r="I117" s="20"/>
      <c r="J117" s="20"/>
    </row>
    <row r="118" spans="1:10" s="23" customFormat="1">
      <c r="A118" s="34"/>
      <c r="I118" s="20"/>
      <c r="J118" s="20"/>
    </row>
    <row r="119" spans="1:10" s="23" customFormat="1">
      <c r="A119" s="34"/>
      <c r="I119" s="20"/>
      <c r="J119" s="20"/>
    </row>
    <row r="120" spans="1:10" s="23" customFormat="1">
      <c r="A120" s="34"/>
      <c r="I120" s="20"/>
      <c r="J120" s="20"/>
    </row>
    <row r="121" spans="1:10" s="23" customFormat="1">
      <c r="A121" s="34"/>
      <c r="I121" s="20"/>
      <c r="J121" s="20"/>
    </row>
    <row r="122" spans="1:10" s="23" customFormat="1">
      <c r="A122" s="34"/>
      <c r="I122" s="20"/>
      <c r="J122" s="20"/>
    </row>
    <row r="123" spans="1:10" s="23" customFormat="1">
      <c r="A123" s="34"/>
      <c r="I123" s="20"/>
      <c r="J123" s="20"/>
    </row>
    <row r="124" spans="1:10" s="23" customFormat="1">
      <c r="A124" s="34"/>
      <c r="I124" s="20"/>
      <c r="J124" s="20"/>
    </row>
    <row r="125" spans="1:10" s="23" customFormat="1">
      <c r="A125" s="34"/>
      <c r="I125" s="20"/>
      <c r="J125" s="20"/>
    </row>
    <row r="126" spans="1:10" s="23" customFormat="1">
      <c r="A126" s="34"/>
      <c r="I126" s="20"/>
      <c r="J126" s="20"/>
    </row>
    <row r="127" spans="1:10" s="23" customFormat="1">
      <c r="A127" s="34"/>
      <c r="I127" s="20"/>
      <c r="J127" s="20"/>
    </row>
    <row r="128" spans="1:10" s="23" customFormat="1">
      <c r="A128" s="34"/>
      <c r="I128" s="20"/>
      <c r="J128" s="20"/>
    </row>
    <row r="129" spans="1:10" s="23" customFormat="1">
      <c r="A129" s="34"/>
      <c r="I129" s="20"/>
      <c r="J129" s="20"/>
    </row>
    <row r="130" spans="1:10" s="23" customFormat="1">
      <c r="A130" s="34"/>
      <c r="I130" s="20"/>
      <c r="J130" s="20"/>
    </row>
    <row r="131" spans="1:10" s="23" customFormat="1">
      <c r="A131" s="34"/>
      <c r="I131" s="20"/>
      <c r="J131" s="20"/>
    </row>
    <row r="132" spans="1:10" s="23" customFormat="1">
      <c r="A132" s="34"/>
      <c r="I132" s="20"/>
      <c r="J132" s="20"/>
    </row>
    <row r="133" spans="1:10" s="23" customFormat="1">
      <c r="A133" s="34"/>
      <c r="I133" s="20"/>
      <c r="J133" s="20"/>
    </row>
    <row r="134" spans="1:10" s="23" customFormat="1">
      <c r="A134" s="34"/>
      <c r="I134" s="20"/>
      <c r="J134" s="20"/>
    </row>
    <row r="135" spans="1:10" s="23" customFormat="1">
      <c r="A135" s="34"/>
      <c r="I135" s="20"/>
      <c r="J135" s="20"/>
    </row>
    <row r="136" spans="1:10" s="23" customFormat="1">
      <c r="A136" s="34"/>
      <c r="I136" s="20"/>
      <c r="J136" s="20"/>
    </row>
    <row r="137" spans="1:10" s="23" customFormat="1">
      <c r="A137" s="34"/>
      <c r="I137" s="20"/>
      <c r="J137" s="20"/>
    </row>
    <row r="138" spans="1:10" s="23" customFormat="1">
      <c r="A138" s="34"/>
      <c r="I138" s="20"/>
      <c r="J138" s="20"/>
    </row>
    <row r="139" spans="1:10" s="23" customFormat="1">
      <c r="A139" s="34"/>
      <c r="I139" s="20"/>
      <c r="J139" s="20"/>
    </row>
    <row r="140" spans="1:10" s="23" customFormat="1">
      <c r="A140" s="34"/>
      <c r="I140" s="20"/>
      <c r="J140" s="20"/>
    </row>
    <row r="141" spans="1:10" s="23" customFormat="1">
      <c r="A141" s="34"/>
      <c r="I141" s="20"/>
      <c r="J141" s="20"/>
    </row>
    <row r="142" spans="1:10" s="23" customFormat="1">
      <c r="A142" s="34"/>
      <c r="I142" s="20"/>
      <c r="J142" s="20"/>
    </row>
    <row r="143" spans="1:10" s="23" customFormat="1">
      <c r="A143" s="34"/>
      <c r="I143" s="20"/>
      <c r="J143" s="20"/>
    </row>
    <row r="144" spans="1:10" s="23" customFormat="1">
      <c r="A144" s="34"/>
      <c r="I144" s="20"/>
      <c r="J144" s="20"/>
    </row>
    <row r="145" spans="1:10" s="23" customFormat="1">
      <c r="A145" s="34"/>
      <c r="I145" s="20"/>
      <c r="J145" s="20"/>
    </row>
    <row r="146" spans="1:10" s="23" customFormat="1">
      <c r="A146" s="34"/>
      <c r="I146" s="20"/>
      <c r="J146" s="20"/>
    </row>
    <row r="147" spans="1:10" s="23" customFormat="1">
      <c r="A147" s="34"/>
      <c r="I147" s="20"/>
      <c r="J147" s="20"/>
    </row>
    <row r="148" spans="1:10" s="23" customFormat="1">
      <c r="A148" s="34"/>
      <c r="I148" s="20"/>
      <c r="J148" s="20"/>
    </row>
    <row r="149" spans="1:10" s="23" customFormat="1">
      <c r="A149" s="34"/>
      <c r="I149" s="20"/>
      <c r="J149" s="20"/>
    </row>
    <row r="150" spans="1:10" s="23" customFormat="1">
      <c r="A150" s="34"/>
      <c r="I150" s="20"/>
      <c r="J150" s="20"/>
    </row>
    <row r="151" spans="1:10" s="23" customFormat="1">
      <c r="A151" s="34"/>
      <c r="I151" s="20"/>
      <c r="J151" s="20"/>
    </row>
    <row r="152" spans="1:10" s="23" customFormat="1">
      <c r="A152" s="34"/>
      <c r="I152" s="20"/>
      <c r="J152" s="20"/>
    </row>
    <row r="153" spans="1:10" s="23" customFormat="1">
      <c r="A153" s="34"/>
      <c r="I153" s="20"/>
      <c r="J153" s="20"/>
    </row>
    <row r="154" spans="1:10" s="23" customFormat="1">
      <c r="A154" s="34"/>
      <c r="I154" s="20"/>
      <c r="J154" s="20"/>
    </row>
    <row r="155" spans="1:10" s="23" customFormat="1">
      <c r="A155" s="34"/>
      <c r="I155" s="20"/>
      <c r="J155" s="20"/>
    </row>
    <row r="156" spans="1:10" s="23" customFormat="1">
      <c r="A156" s="34"/>
      <c r="I156" s="20"/>
      <c r="J156" s="20"/>
    </row>
    <row r="157" spans="1:10" s="23" customFormat="1">
      <c r="A157" s="34"/>
      <c r="I157" s="20"/>
      <c r="J157" s="20"/>
    </row>
    <row r="158" spans="1:10" s="23" customFormat="1">
      <c r="A158" s="34"/>
      <c r="I158" s="20"/>
      <c r="J158" s="20"/>
    </row>
    <row r="159" spans="1:10" s="23" customFormat="1">
      <c r="A159" s="34"/>
      <c r="I159" s="20"/>
      <c r="J159" s="20"/>
    </row>
    <row r="160" spans="1:10" s="23" customFormat="1">
      <c r="A160" s="34"/>
      <c r="I160" s="20"/>
      <c r="J160" s="20"/>
    </row>
    <row r="161" spans="1:10" s="23" customFormat="1">
      <c r="A161" s="34"/>
      <c r="I161" s="20"/>
      <c r="J161" s="20"/>
    </row>
    <row r="162" spans="1:10" s="23" customFormat="1">
      <c r="A162" s="34"/>
      <c r="I162" s="20"/>
      <c r="J162" s="20"/>
    </row>
    <row r="163" spans="1:10" s="23" customFormat="1">
      <c r="A163" s="34"/>
      <c r="I163" s="20"/>
      <c r="J163" s="20"/>
    </row>
    <row r="164" spans="1:10" s="23" customFormat="1">
      <c r="A164" s="34"/>
      <c r="I164" s="20"/>
      <c r="J164" s="20"/>
    </row>
    <row r="165" spans="1:10" s="23" customFormat="1">
      <c r="A165" s="34"/>
      <c r="I165" s="20"/>
      <c r="J165" s="20"/>
    </row>
    <row r="166" spans="1:10" s="23" customFormat="1">
      <c r="A166" s="34"/>
      <c r="I166" s="20"/>
      <c r="J166" s="20"/>
    </row>
    <row r="167" spans="1:10" s="23" customFormat="1">
      <c r="A167" s="34"/>
      <c r="I167" s="20"/>
      <c r="J167" s="20"/>
    </row>
    <row r="168" spans="1:10" s="23" customFormat="1">
      <c r="A168" s="34"/>
      <c r="I168" s="20"/>
      <c r="J168" s="20"/>
    </row>
    <row r="169" spans="1:10" s="23" customFormat="1">
      <c r="A169" s="34"/>
      <c r="I169" s="20"/>
      <c r="J169" s="20"/>
    </row>
    <row r="170" spans="1:10" s="23" customFormat="1">
      <c r="A170" s="34"/>
      <c r="I170" s="20"/>
      <c r="J170" s="20"/>
    </row>
    <row r="171" spans="1:10" s="23" customFormat="1">
      <c r="A171" s="34"/>
      <c r="I171" s="20"/>
      <c r="J171" s="20"/>
    </row>
    <row r="172" spans="1:10" s="23" customFormat="1">
      <c r="A172" s="34"/>
      <c r="I172" s="20"/>
      <c r="J172" s="20"/>
    </row>
    <row r="173" spans="1:10" s="23" customFormat="1">
      <c r="A173" s="34"/>
      <c r="I173" s="20"/>
      <c r="J173" s="20"/>
    </row>
    <row r="174" spans="1:10" s="23" customFormat="1">
      <c r="A174" s="34"/>
      <c r="I174" s="20"/>
      <c r="J174" s="20"/>
    </row>
    <row r="175" spans="1:10" s="23" customFormat="1">
      <c r="A175" s="34"/>
      <c r="I175" s="20"/>
      <c r="J175" s="20"/>
    </row>
    <row r="176" spans="1:10" s="23" customFormat="1">
      <c r="A176" s="34"/>
      <c r="I176" s="20"/>
      <c r="J176" s="20"/>
    </row>
    <row r="177" spans="1:10" s="23" customFormat="1">
      <c r="A177" s="34"/>
      <c r="I177" s="20"/>
      <c r="J177" s="20"/>
    </row>
    <row r="178" spans="1:10" s="23" customFormat="1">
      <c r="A178" s="34"/>
      <c r="I178" s="20"/>
      <c r="J178" s="20"/>
    </row>
    <row r="179" spans="1:10" s="23" customFormat="1">
      <c r="A179" s="34"/>
      <c r="I179" s="20"/>
      <c r="J179" s="20"/>
    </row>
    <row r="180" spans="1:10" s="23" customFormat="1">
      <c r="A180" s="34"/>
      <c r="I180" s="20"/>
      <c r="J180" s="20"/>
    </row>
    <row r="181" spans="1:10" s="23" customFormat="1">
      <c r="A181" s="34"/>
      <c r="I181" s="20"/>
      <c r="J181" s="20"/>
    </row>
    <row r="182" spans="1:10" s="23" customFormat="1">
      <c r="A182" s="34"/>
      <c r="I182" s="20"/>
      <c r="J182" s="20"/>
    </row>
    <row r="183" spans="1:10" s="23" customFormat="1">
      <c r="A183" s="34"/>
      <c r="I183" s="20"/>
      <c r="J183" s="20"/>
    </row>
    <row r="184" spans="1:10" s="23" customFormat="1">
      <c r="A184" s="34"/>
      <c r="I184" s="20"/>
      <c r="J184" s="20"/>
    </row>
    <row r="185" spans="1:10" s="23" customFormat="1">
      <c r="A185" s="34"/>
      <c r="I185" s="20"/>
      <c r="J185" s="20"/>
    </row>
    <row r="186" spans="1:10" s="23" customFormat="1">
      <c r="A186" s="34"/>
      <c r="I186" s="20"/>
      <c r="J186" s="20"/>
    </row>
    <row r="187" spans="1:10" s="23" customFormat="1">
      <c r="A187" s="34"/>
      <c r="I187" s="20"/>
      <c r="J187" s="20"/>
    </row>
    <row r="188" spans="1:10" s="23" customFormat="1">
      <c r="A188" s="34"/>
      <c r="I188" s="20"/>
      <c r="J188" s="20"/>
    </row>
    <row r="189" spans="1:10" s="23" customFormat="1">
      <c r="A189" s="34"/>
      <c r="I189" s="20"/>
      <c r="J189" s="20"/>
    </row>
    <row r="190" spans="1:10" s="23" customFormat="1">
      <c r="A190" s="34"/>
      <c r="I190" s="20"/>
      <c r="J190" s="20"/>
    </row>
    <row r="191" spans="1:10" s="23" customFormat="1">
      <c r="A191" s="34"/>
      <c r="I191" s="20"/>
      <c r="J191" s="20"/>
    </row>
    <row r="192" spans="1:10" s="23" customFormat="1">
      <c r="A192" s="34"/>
      <c r="I192" s="20"/>
      <c r="J192" s="20"/>
    </row>
    <row r="193" spans="1:10" s="23" customFormat="1">
      <c r="A193" s="34"/>
      <c r="I193" s="20"/>
      <c r="J193" s="20"/>
    </row>
    <row r="194" spans="1:10" s="23" customFormat="1">
      <c r="A194" s="34"/>
      <c r="I194" s="20"/>
      <c r="J194" s="20"/>
    </row>
    <row r="195" spans="1:10" s="23" customFormat="1">
      <c r="A195" s="34"/>
      <c r="I195" s="20"/>
      <c r="J195" s="20"/>
    </row>
    <row r="196" spans="1:10" s="23" customFormat="1">
      <c r="A196" s="34"/>
      <c r="I196" s="20"/>
      <c r="J196" s="20"/>
    </row>
    <row r="197" spans="1:10" s="23" customFormat="1">
      <c r="A197" s="34"/>
      <c r="I197" s="20"/>
      <c r="J197" s="20"/>
    </row>
    <row r="198" spans="1:10" s="23" customFormat="1">
      <c r="A198" s="34"/>
      <c r="I198" s="20"/>
      <c r="J198" s="20"/>
    </row>
  </sheetData>
  <mergeCells count="12">
    <mergeCell ref="A1:H1"/>
    <mergeCell ref="C48:D48"/>
    <mergeCell ref="F48:H48"/>
    <mergeCell ref="A6:H6"/>
    <mergeCell ref="A20:H20"/>
    <mergeCell ref="C47:D47"/>
    <mergeCell ref="F47:H47"/>
    <mergeCell ref="A2:H2"/>
    <mergeCell ref="A3:A4"/>
    <mergeCell ref="B3:B4"/>
    <mergeCell ref="C3:D3"/>
    <mergeCell ref="E3:H3"/>
  </mergeCells>
  <phoneticPr fontId="3" type="noConversion"/>
  <pageMargins left="1.1811023622047245" right="0.39370078740157483" top="0.78740157480314965" bottom="0.78740157480314965" header="0.19685039370078741" footer="0.11811023622047245"/>
  <pageSetup paperSize="9" scale="60" fitToHeight="2" orientation="landscape" verticalDpi="300" r:id="rId1"/>
  <headerFooter alignWithMargins="0">
    <oddHeader>&amp;C
7&amp;R
&amp;"Times New Roman,обычный"&amp;14Продовження додатка 3
Таблиця 2</oddHeader>
  </headerFooter>
  <rowBreaks count="1" manualBreakCount="1">
    <brk id="19" max="7" man="1"/>
  </rowBreaks>
  <ignoredErrors>
    <ignoredError sqref="H21" evalError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3"/>
  </sheetPr>
  <dimension ref="A1:H84"/>
  <sheetViews>
    <sheetView zoomScale="70" zoomScaleNormal="70" zoomScaleSheetLayoutView="75" workbookViewId="0">
      <pane xSplit="1" ySplit="5" topLeftCell="B63" activePane="bottomRight" state="frozen"/>
      <selection activeCell="A67" sqref="A67"/>
      <selection pane="topRight" activeCell="A67" sqref="A67"/>
      <selection pane="bottomLeft" activeCell="A67" sqref="A67"/>
      <selection pane="bottomRight" activeCell="G37" sqref="G37"/>
    </sheetView>
  </sheetViews>
  <sheetFormatPr defaultRowHeight="18.75"/>
  <cols>
    <col min="1" max="1" width="88" style="2" customWidth="1"/>
    <col min="2" max="2" width="15" style="2" customWidth="1"/>
    <col min="3" max="7" width="20.42578125" style="2" customWidth="1"/>
    <col min="8" max="8" width="18.42578125" style="2" customWidth="1"/>
    <col min="9" max="16384" width="9.140625" style="2"/>
  </cols>
  <sheetData>
    <row r="1" spans="1:8">
      <c r="A1" s="260" t="s">
        <v>169</v>
      </c>
      <c r="B1" s="260"/>
      <c r="C1" s="260"/>
      <c r="D1" s="260"/>
      <c r="E1" s="260"/>
      <c r="F1" s="260"/>
      <c r="G1" s="260"/>
      <c r="H1" s="260"/>
    </row>
    <row r="2" spans="1:8">
      <c r="A2" s="14"/>
      <c r="B2" s="14"/>
      <c r="C2" s="14"/>
      <c r="D2" s="14"/>
      <c r="E2" s="14"/>
      <c r="F2" s="14"/>
      <c r="G2" s="14"/>
      <c r="H2" s="14"/>
    </row>
    <row r="3" spans="1:8" ht="48" customHeight="1">
      <c r="A3" s="246" t="s">
        <v>138</v>
      </c>
      <c r="B3" s="261" t="s">
        <v>0</v>
      </c>
      <c r="C3" s="246" t="s">
        <v>213</v>
      </c>
      <c r="D3" s="246"/>
      <c r="E3" s="257" t="s">
        <v>293</v>
      </c>
      <c r="F3" s="257"/>
      <c r="G3" s="257"/>
      <c r="H3" s="257"/>
    </row>
    <row r="4" spans="1:8" ht="38.25" customHeight="1">
      <c r="A4" s="246"/>
      <c r="B4" s="261"/>
      <c r="C4" s="7" t="s">
        <v>126</v>
      </c>
      <c r="D4" s="7" t="s">
        <v>127</v>
      </c>
      <c r="E4" s="7" t="s">
        <v>128</v>
      </c>
      <c r="F4" s="7" t="s">
        <v>121</v>
      </c>
      <c r="G4" s="40" t="s">
        <v>133</v>
      </c>
      <c r="H4" s="40" t="s">
        <v>134</v>
      </c>
    </row>
    <row r="5" spans="1:8">
      <c r="A5" s="40">
        <v>1</v>
      </c>
      <c r="B5" s="52">
        <v>2</v>
      </c>
      <c r="C5" s="40">
        <v>3</v>
      </c>
      <c r="D5" s="52">
        <v>4</v>
      </c>
      <c r="E5" s="40">
        <v>5</v>
      </c>
      <c r="F5" s="52">
        <v>6</v>
      </c>
      <c r="G5" s="40">
        <v>7</v>
      </c>
      <c r="H5" s="52">
        <v>8</v>
      </c>
    </row>
    <row r="6" spans="1:8">
      <c r="A6" s="65" t="s">
        <v>177</v>
      </c>
      <c r="B6" s="54"/>
      <c r="C6" s="54"/>
      <c r="D6" s="54"/>
      <c r="E6" s="54"/>
      <c r="F6" s="54"/>
      <c r="G6" s="54"/>
      <c r="H6" s="55"/>
    </row>
    <row r="7" spans="1:8" s="33" customFormat="1" ht="24.95" customHeight="1">
      <c r="A7" s="58" t="s">
        <v>249</v>
      </c>
      <c r="B7" s="53">
        <v>3000</v>
      </c>
      <c r="C7" s="76">
        <f>SUM(C8:C9,C11:C13,C17)</f>
        <v>65316</v>
      </c>
      <c r="D7" s="76">
        <f>SUM(D8:D9,D11:D13,D17)</f>
        <v>97186</v>
      </c>
      <c r="E7" s="76">
        <f>SUM(E8:E9,E11:E13,E17)</f>
        <v>84841.2</v>
      </c>
      <c r="F7" s="76">
        <f>SUM(F8:F9,F11:F13,F17)</f>
        <v>97186</v>
      </c>
      <c r="G7" s="77">
        <v>12344.8</v>
      </c>
      <c r="H7" s="62">
        <f>(F7/E7)*100</f>
        <v>114.5504778338826</v>
      </c>
    </row>
    <row r="8" spans="1:8" ht="18" customHeight="1">
      <c r="A8" s="8" t="s">
        <v>247</v>
      </c>
      <c r="B8" s="9">
        <v>3010</v>
      </c>
      <c r="C8" s="82">
        <f>'[36]ІІІ. Рух грош. коштів'!$C$8</f>
        <v>57930</v>
      </c>
      <c r="D8" s="82">
        <f>'[37]ІІІ. Рух грош. коштів'!$C$8</f>
        <v>78777</v>
      </c>
      <c r="E8" s="82">
        <f>'[38]ІІІ. Рух грош. коштів'!$D$8</f>
        <v>75448.399999999994</v>
      </c>
      <c r="F8" s="82">
        <f>D8</f>
        <v>78777</v>
      </c>
      <c r="G8" s="82">
        <f>F8-E8</f>
        <v>3328.6000000000058</v>
      </c>
      <c r="H8" s="60">
        <f>(F8/E8)*100</f>
        <v>104.41175690935793</v>
      </c>
    </row>
    <row r="9" spans="1:8" ht="18" customHeight="1">
      <c r="A9" s="8" t="s">
        <v>170</v>
      </c>
      <c r="B9" s="9">
        <v>3020</v>
      </c>
      <c r="C9" s="82">
        <f>'[36]ІІІ. Рух грош. коштів'!$C$9</f>
        <v>0</v>
      </c>
      <c r="D9" s="82">
        <f>'[37]ІІІ. Рух грош. коштів'!$C$9</f>
        <v>0</v>
      </c>
      <c r="E9" s="81" t="str">
        <f>'[38]ІІІ. Рух грош. коштів'!$D$9</f>
        <v>-</v>
      </c>
      <c r="F9" s="82">
        <f t="shared" ref="F9:F17" si="0">D9</f>
        <v>0</v>
      </c>
      <c r="G9" s="85" t="s">
        <v>294</v>
      </c>
      <c r="H9" s="60" t="s">
        <v>294</v>
      </c>
    </row>
    <row r="10" spans="1:8" ht="18" customHeight="1">
      <c r="A10" s="8" t="s">
        <v>171</v>
      </c>
      <c r="B10" s="9">
        <v>3030</v>
      </c>
      <c r="C10" s="82">
        <f>'[36]ІІІ. Рух грош. коштів'!$C$10</f>
        <v>0</v>
      </c>
      <c r="D10" s="82">
        <f>'[37]ІІІ. Рух грош. коштів'!$C$10</f>
        <v>0</v>
      </c>
      <c r="E10" s="81" t="str">
        <f>'[38]ІІІ. Рух грош. коштів'!$D$10</f>
        <v>-</v>
      </c>
      <c r="F10" s="82">
        <f t="shared" si="0"/>
        <v>0</v>
      </c>
      <c r="G10" s="85" t="s">
        <v>294</v>
      </c>
      <c r="H10" s="60" t="s">
        <v>294</v>
      </c>
    </row>
    <row r="11" spans="1:8" ht="18" customHeight="1">
      <c r="A11" s="8" t="s">
        <v>250</v>
      </c>
      <c r="B11" s="9">
        <v>3040</v>
      </c>
      <c r="C11" s="82">
        <f>'[36]ІІІ. Рух грош. коштів'!$C$11</f>
        <v>6913</v>
      </c>
      <c r="D11" s="82">
        <f>'[37]ІІІ. Рух грош. коштів'!$C$11</f>
        <v>18049</v>
      </c>
      <c r="E11" s="82">
        <f>'[38]ІІІ. Рух грош. коштів'!$D$11</f>
        <v>9003.5</v>
      </c>
      <c r="F11" s="82">
        <f t="shared" si="0"/>
        <v>18049</v>
      </c>
      <c r="G11" s="82">
        <f t="shared" ref="G11:G17" si="1">F11-E11</f>
        <v>9045.5</v>
      </c>
      <c r="H11" s="60">
        <f>(F11/E11)*100</f>
        <v>200.46648525573389</v>
      </c>
    </row>
    <row r="12" spans="1:8" ht="18" customHeight="1">
      <c r="A12" s="8" t="s">
        <v>158</v>
      </c>
      <c r="B12" s="9">
        <v>3050</v>
      </c>
      <c r="C12" s="85" t="str">
        <f>'[36]ІІІ. Рух грош. коштів'!$C$12</f>
        <v>-</v>
      </c>
      <c r="D12" s="85" t="str">
        <f>'[37]ІІІ. Рух грош. коштів'!$C$12</f>
        <v>-</v>
      </c>
      <c r="E12" s="85" t="str">
        <f>'[38]ІІІ. Рух грош. коштів'!$D$12</f>
        <v>-</v>
      </c>
      <c r="F12" s="85" t="str">
        <f t="shared" si="0"/>
        <v>-</v>
      </c>
      <c r="G12" s="85" t="s">
        <v>294</v>
      </c>
      <c r="H12" s="60" t="s">
        <v>294</v>
      </c>
    </row>
    <row r="13" spans="1:8" ht="20.100000000000001" customHeight="1">
      <c r="A13" s="8" t="s">
        <v>66</v>
      </c>
      <c r="B13" s="9">
        <v>3060</v>
      </c>
      <c r="C13" s="83">
        <f>'[36]ІІІ. Рух грош. коштів'!$C$13</f>
        <v>0</v>
      </c>
      <c r="D13" s="83">
        <f>SUM(D14:D16)</f>
        <v>0</v>
      </c>
      <c r="E13" s="83">
        <f>SUM(E14:E16)</f>
        <v>0</v>
      </c>
      <c r="F13" s="83">
        <f>SUM(F14:F16)</f>
        <v>0</v>
      </c>
      <c r="G13" s="82">
        <f t="shared" si="1"/>
        <v>0</v>
      </c>
      <c r="H13" s="60" t="s">
        <v>294</v>
      </c>
    </row>
    <row r="14" spans="1:8" ht="18" customHeight="1">
      <c r="A14" s="8" t="s">
        <v>64</v>
      </c>
      <c r="B14" s="6">
        <v>3061</v>
      </c>
      <c r="C14" s="82">
        <f>'[36]ІІІ. Рух грош. коштів'!$C$14</f>
        <v>0</v>
      </c>
      <c r="D14" s="82">
        <f>'[37]ІІІ. Рух грош. коштів'!$C$14</f>
        <v>0</v>
      </c>
      <c r="E14" s="82">
        <f>'[38]ІІІ. Рух грош. коштів'!$D$14</f>
        <v>0</v>
      </c>
      <c r="F14" s="82">
        <f t="shared" si="0"/>
        <v>0</v>
      </c>
      <c r="G14" s="82">
        <f t="shared" si="1"/>
        <v>0</v>
      </c>
      <c r="H14" s="60" t="s">
        <v>294</v>
      </c>
    </row>
    <row r="15" spans="1:8" ht="18" customHeight="1">
      <c r="A15" s="8" t="s">
        <v>67</v>
      </c>
      <c r="B15" s="6">
        <v>3062</v>
      </c>
      <c r="C15" s="82">
        <f>'[36]ІІІ. Рух грош. коштів'!$C$15</f>
        <v>0</v>
      </c>
      <c r="D15" s="82">
        <f>'[37]ІІІ. Рух грош. коштів'!$C$15</f>
        <v>0</v>
      </c>
      <c r="E15" s="82">
        <f>'[38]ІІІ. Рух грош. коштів'!$D$15</f>
        <v>0</v>
      </c>
      <c r="F15" s="82">
        <f t="shared" si="0"/>
        <v>0</v>
      </c>
      <c r="G15" s="82">
        <f t="shared" si="1"/>
        <v>0</v>
      </c>
      <c r="H15" s="60" t="s">
        <v>294</v>
      </c>
    </row>
    <row r="16" spans="1:8" ht="18" customHeight="1">
      <c r="A16" s="8" t="s">
        <v>82</v>
      </c>
      <c r="B16" s="6">
        <v>3063</v>
      </c>
      <c r="C16" s="82">
        <f>'[36]ІІІ. Рух грош. коштів'!$C$16</f>
        <v>0</v>
      </c>
      <c r="D16" s="82">
        <f>'[37]ІІІ. Рух грош. коштів'!$C$16</f>
        <v>0</v>
      </c>
      <c r="E16" s="82">
        <f>'[38]ІІІ. Рух грош. коштів'!$D$16</f>
        <v>0</v>
      </c>
      <c r="F16" s="82">
        <f t="shared" si="0"/>
        <v>0</v>
      </c>
      <c r="G16" s="82">
        <f t="shared" si="1"/>
        <v>0</v>
      </c>
      <c r="H16" s="60" t="s">
        <v>294</v>
      </c>
    </row>
    <row r="17" spans="1:8" ht="18" customHeight="1">
      <c r="A17" s="8" t="s">
        <v>248</v>
      </c>
      <c r="B17" s="9">
        <v>3070</v>
      </c>
      <c r="C17" s="82">
        <f>'[36]ІІІ. Рух грош. коштів'!$C$17</f>
        <v>473</v>
      </c>
      <c r="D17" s="82">
        <f>'[37]ІІІ. Рух грош. коштів'!$C$17</f>
        <v>360</v>
      </c>
      <c r="E17" s="82">
        <f>'[38]ІІІ. Рух грош. коштів'!$D$17</f>
        <v>389.3</v>
      </c>
      <c r="F17" s="82">
        <f t="shared" si="0"/>
        <v>360</v>
      </c>
      <c r="G17" s="82">
        <f t="shared" si="1"/>
        <v>-29.300000000000011</v>
      </c>
      <c r="H17" s="60">
        <f>(F17/E17)*100</f>
        <v>92.473670690983809</v>
      </c>
    </row>
    <row r="18" spans="1:8" ht="20.100000000000001" customHeight="1">
      <c r="A18" s="10" t="s">
        <v>251</v>
      </c>
      <c r="B18" s="11">
        <v>3100</v>
      </c>
      <c r="C18" s="76">
        <f>SUM(C19:C22,C26,C36,C37)</f>
        <v>-65528</v>
      </c>
      <c r="D18" s="76">
        <f>SUM(D19:D22,D26,D36,D37)</f>
        <v>-97263</v>
      </c>
      <c r="E18" s="76">
        <f>SUM(E19:E22,E26,E36,E37)</f>
        <v>-84906.400000000009</v>
      </c>
      <c r="F18" s="76">
        <f>SUM(F19:F22,F26,F36,F37)</f>
        <v>-97263</v>
      </c>
      <c r="G18" s="77">
        <v>12356.6</v>
      </c>
      <c r="H18" s="92">
        <f>(F18/E18)*100</f>
        <v>114.55320211432824</v>
      </c>
    </row>
    <row r="19" spans="1:8" ht="18" customHeight="1">
      <c r="A19" s="8" t="s">
        <v>160</v>
      </c>
      <c r="B19" s="9">
        <v>3110</v>
      </c>
      <c r="C19" s="82">
        <f>'[36]ІІІ. Рух грош. коштів'!$C$19</f>
        <v>-39267</v>
      </c>
      <c r="D19" s="82">
        <f>'[37]ІІІ. Рух грош. коштів'!$C$19</f>
        <v>-63791</v>
      </c>
      <c r="E19" s="82">
        <f>'[38]ІІІ. Рух грош. коштів'!$D$19</f>
        <v>-49370.1</v>
      </c>
      <c r="F19" s="82">
        <f>D19</f>
        <v>-63791</v>
      </c>
      <c r="G19" s="82">
        <v>14420.9</v>
      </c>
      <c r="H19" s="93">
        <f>(F19/E19)*100</f>
        <v>129.20978486978962</v>
      </c>
    </row>
    <row r="20" spans="1:8" ht="18" customHeight="1">
      <c r="A20" s="8" t="s">
        <v>161</v>
      </c>
      <c r="B20" s="9">
        <v>3120</v>
      </c>
      <c r="C20" s="82">
        <f>'[36]ІІІ. Рух грош. коштів'!$C$20</f>
        <v>-13195</v>
      </c>
      <c r="D20" s="82">
        <f>'[37]ІІІ. Рух грош. коштів'!$C$20</f>
        <v>-15284</v>
      </c>
      <c r="E20" s="82">
        <f>'[38]ІІІ. Рух грош. коштів'!$D$20</f>
        <v>-20886.2</v>
      </c>
      <c r="F20" s="82">
        <f>D20</f>
        <v>-15284</v>
      </c>
      <c r="G20" s="82">
        <v>-5602.2</v>
      </c>
      <c r="H20" s="93">
        <f t="shared" ref="H20:H37" si="2">(F20/E20)*100</f>
        <v>73.177504763911088</v>
      </c>
    </row>
    <row r="21" spans="1:8" ht="18" customHeight="1">
      <c r="A21" s="8" t="s">
        <v>291</v>
      </c>
      <c r="B21" s="9">
        <v>3130</v>
      </c>
      <c r="C21" s="82">
        <f>'[36]ІІІ. Рух грош. коштів'!$C$21</f>
        <v>-3475</v>
      </c>
      <c r="D21" s="82">
        <f>'[37]ІІІ. Рух грош. коштів'!$C$21</f>
        <v>-4011</v>
      </c>
      <c r="E21" s="82">
        <f>'[38]ІІІ. Рух грош. коштів'!$D$21</f>
        <v>-4595.1000000000004</v>
      </c>
      <c r="F21" s="82">
        <f>D21</f>
        <v>-4011</v>
      </c>
      <c r="G21" s="82">
        <v>-584.1</v>
      </c>
      <c r="H21" s="93">
        <f t="shared" si="2"/>
        <v>87.288633544427753</v>
      </c>
    </row>
    <row r="22" spans="1:8" ht="18" customHeight="1">
      <c r="A22" s="8" t="s">
        <v>65</v>
      </c>
      <c r="B22" s="9">
        <v>3140</v>
      </c>
      <c r="C22" s="83">
        <f>SUM(C23:C25)</f>
        <v>0</v>
      </c>
      <c r="D22" s="83">
        <f>SUM(D23:D25)</f>
        <v>0</v>
      </c>
      <c r="E22" s="83">
        <f>SUM(E23:E25)</f>
        <v>0</v>
      </c>
      <c r="F22" s="83">
        <f>SUM(F23:F25)</f>
        <v>0</v>
      </c>
      <c r="G22" s="82">
        <f>F22-E22</f>
        <v>0</v>
      </c>
      <c r="H22" s="93" t="s">
        <v>294</v>
      </c>
    </row>
    <row r="23" spans="1:8" ht="18" customHeight="1">
      <c r="A23" s="8" t="s">
        <v>64</v>
      </c>
      <c r="B23" s="6">
        <v>3141</v>
      </c>
      <c r="C23" s="82">
        <f>'[36]ІІІ. Рух грош. коштів'!$C$23</f>
        <v>0</v>
      </c>
      <c r="D23" s="82">
        <f>'[37]ІІІ. Рух грош. коштів'!$C$23</f>
        <v>0</v>
      </c>
      <c r="E23" s="82">
        <f>'[38]ІІІ. Рух грош. коштів'!$D$23</f>
        <v>0</v>
      </c>
      <c r="F23" s="82">
        <f>D23</f>
        <v>0</v>
      </c>
      <c r="G23" s="82">
        <f>F23-E23</f>
        <v>0</v>
      </c>
      <c r="H23" s="93" t="s">
        <v>294</v>
      </c>
    </row>
    <row r="24" spans="1:8" ht="18" customHeight="1">
      <c r="A24" s="8" t="s">
        <v>67</v>
      </c>
      <c r="B24" s="6">
        <v>3142</v>
      </c>
      <c r="C24" s="82">
        <f>'[36]ІІІ. Рух грош. коштів'!$C$24</f>
        <v>0</v>
      </c>
      <c r="D24" s="82">
        <f>'[37]ІІІ. Рух грош. коштів'!$C$24</f>
        <v>0</v>
      </c>
      <c r="E24" s="82">
        <f>'[38]ІІІ. Рух грош. коштів'!$D$24</f>
        <v>0</v>
      </c>
      <c r="F24" s="82">
        <f>D24</f>
        <v>0</v>
      </c>
      <c r="G24" s="82">
        <f>F24-E24</f>
        <v>0</v>
      </c>
      <c r="H24" s="93" t="s">
        <v>294</v>
      </c>
    </row>
    <row r="25" spans="1:8" ht="18" customHeight="1">
      <c r="A25" s="8" t="s">
        <v>82</v>
      </c>
      <c r="B25" s="6">
        <v>3143</v>
      </c>
      <c r="C25" s="82">
        <f>'[36]ІІІ. Рух грош. коштів'!$C$25</f>
        <v>0</v>
      </c>
      <c r="D25" s="82">
        <f>'[37]ІІІ. Рух грош. коштів'!$C$25</f>
        <v>0</v>
      </c>
      <c r="E25" s="82">
        <f>'[38]ІІІ. Рух грош. коштів'!$D$25</f>
        <v>0</v>
      </c>
      <c r="F25" s="82">
        <f>D25</f>
        <v>0</v>
      </c>
      <c r="G25" s="82">
        <f>F25-E25</f>
        <v>0</v>
      </c>
      <c r="H25" s="93" t="s">
        <v>294</v>
      </c>
    </row>
    <row r="26" spans="1:8" ht="36" customHeight="1">
      <c r="A26" s="8" t="s">
        <v>275</v>
      </c>
      <c r="B26" s="9">
        <v>3150</v>
      </c>
      <c r="C26" s="83">
        <f>SUM(C27:C32,C35)</f>
        <v>-9200</v>
      </c>
      <c r="D26" s="83">
        <f>SUM(D27:D32,D35)</f>
        <v>-11674.4</v>
      </c>
      <c r="E26" s="83">
        <f>SUM(E27:E32,E35)</f>
        <v>-9684</v>
      </c>
      <c r="F26" s="83">
        <f>SUM(F27:F32,F35)</f>
        <v>-11674.4</v>
      </c>
      <c r="G26" s="82">
        <v>1990.4</v>
      </c>
      <c r="H26" s="93">
        <f t="shared" si="2"/>
        <v>120.55349029326725</v>
      </c>
    </row>
    <row r="27" spans="1:8" ht="18" customHeight="1">
      <c r="A27" s="8" t="s">
        <v>162</v>
      </c>
      <c r="B27" s="6">
        <v>3151</v>
      </c>
      <c r="C27" s="82">
        <f>'[36]ІІІ. Рух грош. коштів'!$C$27</f>
        <v>-16</v>
      </c>
      <c r="D27" s="82">
        <f>'[37]ІІІ. Рух грош. коштів'!$C$27</f>
        <v>-7</v>
      </c>
      <c r="E27" s="82">
        <f>'[38]ІІІ. Рух грош. коштів'!$D$27</f>
        <v>-167</v>
      </c>
      <c r="F27" s="82">
        <f>D27</f>
        <v>-7</v>
      </c>
      <c r="G27" s="82">
        <v>-160</v>
      </c>
      <c r="H27" s="93">
        <f t="shared" si="2"/>
        <v>4.1916167664670656</v>
      </c>
    </row>
    <row r="28" spans="1:8" ht="18" customHeight="1">
      <c r="A28" s="8" t="s">
        <v>163</v>
      </c>
      <c r="B28" s="6">
        <v>3152</v>
      </c>
      <c r="C28" s="82">
        <f>'[36]ІІІ. Рух грош. коштів'!$C$28</f>
        <v>-5354</v>
      </c>
      <c r="D28" s="82">
        <f>'[37]ІІІ. Рух грош. коштів'!$C$28</f>
        <v>-8091</v>
      </c>
      <c r="E28" s="82">
        <f>'[38]ІІІ. Рух грош. коштів'!$D$28</f>
        <v>-4151.3999999999996</v>
      </c>
      <c r="F28" s="82">
        <f>D28</f>
        <v>-8091</v>
      </c>
      <c r="G28" s="82">
        <v>3939.6</v>
      </c>
      <c r="H28" s="93">
        <f t="shared" si="2"/>
        <v>194.89810666281255</v>
      </c>
    </row>
    <row r="29" spans="1:8" ht="18" customHeight="1">
      <c r="A29" s="8" t="s">
        <v>63</v>
      </c>
      <c r="B29" s="6">
        <v>3153</v>
      </c>
      <c r="C29" s="82">
        <f>'[36]ІІІ. Рух грош. коштів'!$C$29</f>
        <v>0</v>
      </c>
      <c r="D29" s="82">
        <f>'[37]ІІІ. Рух грош. коштів'!$C$29</f>
        <v>0</v>
      </c>
      <c r="E29" s="82">
        <f>'[38]ІІІ. Рух грош. коштів'!$D$29</f>
        <v>0</v>
      </c>
      <c r="F29" s="82">
        <f>D29</f>
        <v>0</v>
      </c>
      <c r="G29" s="82">
        <f>F29-E29</f>
        <v>0</v>
      </c>
      <c r="H29" s="93" t="s">
        <v>294</v>
      </c>
    </row>
    <row r="30" spans="1:8" ht="18" customHeight="1">
      <c r="A30" s="8" t="s">
        <v>164</v>
      </c>
      <c r="B30" s="6">
        <v>3154</v>
      </c>
      <c r="C30" s="82">
        <f>'[36]ІІІ. Рух грош. коштів'!$C$30</f>
        <v>0</v>
      </c>
      <c r="D30" s="82">
        <f>'[37]ІІІ. Рух грош. коштів'!$C$30</f>
        <v>0</v>
      </c>
      <c r="E30" s="82">
        <f>'[38]ІІІ. Рух грош. коштів'!$D$30</f>
        <v>0</v>
      </c>
      <c r="F30" s="82">
        <f>D30</f>
        <v>0</v>
      </c>
      <c r="G30" s="82">
        <f>F30-E30</f>
        <v>0</v>
      </c>
      <c r="H30" s="93" t="s">
        <v>294</v>
      </c>
    </row>
    <row r="31" spans="1:8" ht="18" customHeight="1">
      <c r="A31" s="8" t="s">
        <v>62</v>
      </c>
      <c r="B31" s="6">
        <v>3155</v>
      </c>
      <c r="C31" s="82">
        <f>'[36]ІІІ. Рух грош. коштів'!$C$31</f>
        <v>-2795.5</v>
      </c>
      <c r="D31" s="82">
        <f>'[37]ІІІ. Рух грош. коштів'!$C$31</f>
        <v>-3151.4</v>
      </c>
      <c r="E31" s="82">
        <f>'[38]ІІІ. Рух грош. коштів'!$D$31</f>
        <v>-3759.5</v>
      </c>
      <c r="F31" s="82">
        <f>D31</f>
        <v>-3151.4</v>
      </c>
      <c r="G31" s="82">
        <v>-608.1</v>
      </c>
      <c r="H31" s="93">
        <f t="shared" si="2"/>
        <v>83.824976725628403</v>
      </c>
    </row>
    <row r="32" spans="1:8" ht="18" customHeight="1">
      <c r="A32" s="8" t="s">
        <v>252</v>
      </c>
      <c r="B32" s="6">
        <v>3156</v>
      </c>
      <c r="C32" s="83">
        <f>SUM(C33:C34)</f>
        <v>0</v>
      </c>
      <c r="D32" s="83">
        <f>SUM(D33:D34)</f>
        <v>0</v>
      </c>
      <c r="E32" s="83">
        <f>SUM(E33:E34)</f>
        <v>-7.6</v>
      </c>
      <c r="F32" s="83">
        <f>SUM(F33:F34)</f>
        <v>0</v>
      </c>
      <c r="G32" s="82">
        <v>-7.6</v>
      </c>
      <c r="H32" s="93">
        <f t="shared" si="2"/>
        <v>0</v>
      </c>
    </row>
    <row r="33" spans="1:8" ht="38.25" customHeight="1">
      <c r="A33" s="8" t="s">
        <v>219</v>
      </c>
      <c r="B33" s="6" t="s">
        <v>276</v>
      </c>
      <c r="C33" s="82">
        <f>'[36]ІІІ. Рух грош. коштів'!$C$33</f>
        <v>0</v>
      </c>
      <c r="D33" s="82">
        <f>'[37]ІІІ. Рух грош. коштів'!$C$33</f>
        <v>0</v>
      </c>
      <c r="E33" s="82">
        <f>'[38]ІІІ. Рух грош. коштів'!$D$33</f>
        <v>-7.6</v>
      </c>
      <c r="F33" s="82">
        <f>D33</f>
        <v>0</v>
      </c>
      <c r="G33" s="82">
        <v>-7.6</v>
      </c>
      <c r="H33" s="93">
        <f t="shared" si="2"/>
        <v>0</v>
      </c>
    </row>
    <row r="34" spans="1:8" ht="55.5" customHeight="1">
      <c r="A34" s="8" t="s">
        <v>284</v>
      </c>
      <c r="B34" s="6" t="s">
        <v>277</v>
      </c>
      <c r="C34" s="82">
        <f>'[36]ІІІ. Рух грош. коштів'!$C$34</f>
        <v>0</v>
      </c>
      <c r="D34" s="82">
        <f>'[37]ІІІ. Рух грош. коштів'!$C$34</f>
        <v>0</v>
      </c>
      <c r="E34" s="85" t="s">
        <v>296</v>
      </c>
      <c r="F34" s="85">
        <f>D34</f>
        <v>0</v>
      </c>
      <c r="G34" s="85" t="s">
        <v>294</v>
      </c>
      <c r="H34" s="93" t="s">
        <v>294</v>
      </c>
    </row>
    <row r="35" spans="1:8" ht="18" customHeight="1">
      <c r="A35" s="8" t="s">
        <v>264</v>
      </c>
      <c r="B35" s="6">
        <v>3157</v>
      </c>
      <c r="C35" s="82">
        <f>'[36]ІІІ. Рух грош. коштів'!$C$35</f>
        <v>-1034.5</v>
      </c>
      <c r="D35" s="82">
        <f>'[37]ІІІ. Рух грош. коштів'!$C$35</f>
        <v>-425</v>
      </c>
      <c r="E35" s="82">
        <f>'[38]ІІІ. Рух грош. коштів'!$D$35</f>
        <v>-1598.5</v>
      </c>
      <c r="F35" s="82">
        <f>D35</f>
        <v>-425</v>
      </c>
      <c r="G35" s="82">
        <v>-1173.5</v>
      </c>
      <c r="H35" s="93">
        <f t="shared" si="2"/>
        <v>26.587425711604627</v>
      </c>
    </row>
    <row r="36" spans="1:8" ht="18" customHeight="1">
      <c r="A36" s="8" t="s">
        <v>165</v>
      </c>
      <c r="B36" s="9">
        <v>3160</v>
      </c>
      <c r="C36" s="82">
        <f>'[36]ІІІ. Рух грош. коштів'!$C$36</f>
        <v>0</v>
      </c>
      <c r="D36" s="82">
        <f>'[37]ІІІ. Рух грош. коштів'!$C$36</f>
        <v>0</v>
      </c>
      <c r="E36" s="82" t="str">
        <f>'[38]ІІІ. Рух грош. коштів'!$D$36</f>
        <v>(  -  )</v>
      </c>
      <c r="F36" s="82">
        <f>D36</f>
        <v>0</v>
      </c>
      <c r="G36" s="85" t="s">
        <v>294</v>
      </c>
      <c r="H36" s="93" t="s">
        <v>294</v>
      </c>
    </row>
    <row r="37" spans="1:8" ht="18" customHeight="1">
      <c r="A37" s="8" t="s">
        <v>253</v>
      </c>
      <c r="B37" s="9">
        <v>3170</v>
      </c>
      <c r="C37" s="82">
        <f>'[36]ІІІ. Рух грош. коштів'!$C$37</f>
        <v>-391</v>
      </c>
      <c r="D37" s="82">
        <f>'[37]ІІІ. Рух грош. коштів'!$C$37</f>
        <v>-2502.6</v>
      </c>
      <c r="E37" s="82">
        <f>'[38]ІІІ. Рух грош. коштів'!$D$37</f>
        <v>-371</v>
      </c>
      <c r="F37" s="82">
        <f>D37</f>
        <v>-2502.6</v>
      </c>
      <c r="G37" s="82">
        <f>F37-E37</f>
        <v>-2131.6</v>
      </c>
      <c r="H37" s="93">
        <f t="shared" si="2"/>
        <v>674.55525606469007</v>
      </c>
    </row>
    <row r="38" spans="1:8" ht="20.100000000000001" customHeight="1">
      <c r="A38" s="10" t="s">
        <v>174</v>
      </c>
      <c r="B38" s="11">
        <v>3195</v>
      </c>
      <c r="C38" s="76">
        <f>SUM(C7,C18)</f>
        <v>-212</v>
      </c>
      <c r="D38" s="76">
        <f>SUM(D7,D18)</f>
        <v>-77</v>
      </c>
      <c r="E38" s="76">
        <f>SUM(E7,E18)</f>
        <v>-65.200000000011642</v>
      </c>
      <c r="F38" s="76">
        <f>SUM(F7,F18)</f>
        <v>-77</v>
      </c>
      <c r="G38" s="77">
        <f>F38-E38</f>
        <v>-11.799999999988358</v>
      </c>
      <c r="H38" s="92">
        <f>(F38/E38)*100</f>
        <v>118.09815950918137</v>
      </c>
    </row>
    <row r="39" spans="1:8" ht="20.100000000000001" customHeight="1">
      <c r="A39" s="65" t="s">
        <v>178</v>
      </c>
      <c r="B39" s="54"/>
      <c r="C39" s="94"/>
      <c r="D39" s="263"/>
      <c r="E39" s="264"/>
      <c r="F39" s="264"/>
      <c r="G39" s="264"/>
      <c r="H39" s="265"/>
    </row>
    <row r="40" spans="1:8" ht="20.100000000000001" customHeight="1">
      <c r="A40" s="58" t="s">
        <v>254</v>
      </c>
      <c r="B40" s="53">
        <v>3200</v>
      </c>
      <c r="C40" s="76">
        <f>SUM(C41,C43:C47)</f>
        <v>0</v>
      </c>
      <c r="D40" s="76">
        <f>SUM(D41,D43:D47)</f>
        <v>0</v>
      </c>
      <c r="E40" s="76">
        <f>SUM(E41,E43:E47)</f>
        <v>0</v>
      </c>
      <c r="F40" s="76">
        <f>SUM(F41,F43:F47)</f>
        <v>0</v>
      </c>
      <c r="G40" s="77">
        <f>F40-E40</f>
        <v>0</v>
      </c>
      <c r="H40" s="62" t="s">
        <v>294</v>
      </c>
    </row>
    <row r="41" spans="1:8" ht="18" customHeight="1">
      <c r="A41" s="8" t="s">
        <v>255</v>
      </c>
      <c r="B41" s="6">
        <v>3210</v>
      </c>
      <c r="C41" s="85" t="s">
        <v>294</v>
      </c>
      <c r="D41" s="85" t="s">
        <v>294</v>
      </c>
      <c r="E41" s="85">
        <f>'[38]ІІІ. Рух грош. коштів'!$D$41</f>
        <v>0</v>
      </c>
      <c r="F41" s="85" t="str">
        <f>D41</f>
        <v>-</v>
      </c>
      <c r="G41" s="85" t="s">
        <v>294</v>
      </c>
      <c r="H41" s="60" t="s">
        <v>294</v>
      </c>
    </row>
    <row r="42" spans="1:8" ht="18" customHeight="1">
      <c r="A42" s="8" t="s">
        <v>256</v>
      </c>
      <c r="B42" s="9">
        <v>3215</v>
      </c>
      <c r="C42" s="85" t="s">
        <v>294</v>
      </c>
      <c r="D42" s="85" t="s">
        <v>294</v>
      </c>
      <c r="E42" s="85">
        <f>'[38]ІІІ. Рух грош. коштів'!$D$42</f>
        <v>0</v>
      </c>
      <c r="F42" s="85" t="str">
        <f t="shared" ref="F42:F47" si="3">D42</f>
        <v>-</v>
      </c>
      <c r="G42" s="85" t="s">
        <v>294</v>
      </c>
      <c r="H42" s="60" t="s">
        <v>294</v>
      </c>
    </row>
    <row r="43" spans="1:8" ht="18" customHeight="1">
      <c r="A43" s="8" t="s">
        <v>257</v>
      </c>
      <c r="B43" s="9">
        <v>3220</v>
      </c>
      <c r="C43" s="85" t="s">
        <v>294</v>
      </c>
      <c r="D43" s="85" t="s">
        <v>294</v>
      </c>
      <c r="E43" s="85">
        <f>'[38]ІІІ. Рух грош. коштів'!$D$43</f>
        <v>0</v>
      </c>
      <c r="F43" s="85" t="str">
        <f t="shared" si="3"/>
        <v>-</v>
      </c>
      <c r="G43" s="85" t="s">
        <v>294</v>
      </c>
      <c r="H43" s="60" t="s">
        <v>294</v>
      </c>
    </row>
    <row r="44" spans="1:8" ht="18" customHeight="1">
      <c r="A44" s="8" t="s">
        <v>258</v>
      </c>
      <c r="B44" s="9">
        <v>3225</v>
      </c>
      <c r="C44" s="85" t="s">
        <v>294</v>
      </c>
      <c r="D44" s="85" t="s">
        <v>294</v>
      </c>
      <c r="E44" s="85">
        <f>'[38]ІІІ. Рух грош. коштів'!$D$44</f>
        <v>0</v>
      </c>
      <c r="F44" s="85" t="str">
        <f t="shared" si="3"/>
        <v>-</v>
      </c>
      <c r="G44" s="85" t="s">
        <v>294</v>
      </c>
      <c r="H44" s="60" t="s">
        <v>294</v>
      </c>
    </row>
    <row r="45" spans="1:8" ht="18" customHeight="1">
      <c r="A45" s="8" t="s">
        <v>259</v>
      </c>
      <c r="B45" s="9">
        <v>3230</v>
      </c>
      <c r="C45" s="85" t="s">
        <v>294</v>
      </c>
      <c r="D45" s="85" t="s">
        <v>294</v>
      </c>
      <c r="E45" s="85">
        <f>'[38]ІІІ. Рух грош. коштів'!$D$45</f>
        <v>0</v>
      </c>
      <c r="F45" s="85" t="str">
        <f t="shared" si="3"/>
        <v>-</v>
      </c>
      <c r="G45" s="85" t="s">
        <v>294</v>
      </c>
      <c r="H45" s="60" t="s">
        <v>294</v>
      </c>
    </row>
    <row r="46" spans="1:8" ht="18" customHeight="1">
      <c r="A46" s="8" t="s">
        <v>278</v>
      </c>
      <c r="B46" s="9">
        <v>3235</v>
      </c>
      <c r="C46" s="85" t="s">
        <v>294</v>
      </c>
      <c r="D46" s="85" t="s">
        <v>294</v>
      </c>
      <c r="E46" s="85">
        <f>'[38]ІІІ. Рух грош. коштів'!$D$46</f>
        <v>0</v>
      </c>
      <c r="F46" s="85" t="str">
        <f t="shared" si="3"/>
        <v>-</v>
      </c>
      <c r="G46" s="85" t="s">
        <v>294</v>
      </c>
      <c r="H46" s="60" t="s">
        <v>294</v>
      </c>
    </row>
    <row r="47" spans="1:8" ht="18" customHeight="1">
      <c r="A47" s="8" t="s">
        <v>248</v>
      </c>
      <c r="B47" s="9">
        <v>3240</v>
      </c>
      <c r="C47" s="85" t="s">
        <v>294</v>
      </c>
      <c r="D47" s="85" t="s">
        <v>294</v>
      </c>
      <c r="E47" s="85">
        <f>'[38]ІІІ. Рух грош. коштів'!$D$47</f>
        <v>0</v>
      </c>
      <c r="F47" s="85" t="str">
        <f t="shared" si="3"/>
        <v>-</v>
      </c>
      <c r="G47" s="85" t="s">
        <v>294</v>
      </c>
      <c r="H47" s="60" t="s">
        <v>294</v>
      </c>
    </row>
    <row r="48" spans="1:8" ht="20.100000000000001" customHeight="1">
      <c r="A48" s="10" t="s">
        <v>260</v>
      </c>
      <c r="B48" s="11">
        <v>3255</v>
      </c>
      <c r="C48" s="99" t="s">
        <v>294</v>
      </c>
      <c r="D48" s="99" t="s">
        <v>294</v>
      </c>
      <c r="E48" s="99">
        <f>SUM(E49,E51,E55,E56)</f>
        <v>0</v>
      </c>
      <c r="F48" s="99">
        <f>SUM(F49,F51,F55,F56)</f>
        <v>0</v>
      </c>
      <c r="G48" s="77">
        <f>F48-E48</f>
        <v>0</v>
      </c>
      <c r="H48" s="62" t="s">
        <v>294</v>
      </c>
    </row>
    <row r="49" spans="1:8" ht="18" customHeight="1">
      <c r="A49" s="8" t="s">
        <v>261</v>
      </c>
      <c r="B49" s="9">
        <v>3260</v>
      </c>
      <c r="C49" s="85" t="s">
        <v>294</v>
      </c>
      <c r="D49" s="85" t="s">
        <v>294</v>
      </c>
      <c r="E49" s="85">
        <f>'[38]ІІІ. Рух грош. коштів'!$D$49</f>
        <v>0</v>
      </c>
      <c r="F49" s="85" t="str">
        <f>D49</f>
        <v>-</v>
      </c>
      <c r="G49" s="85" t="s">
        <v>294</v>
      </c>
      <c r="H49" s="60" t="s">
        <v>294</v>
      </c>
    </row>
    <row r="50" spans="1:8" ht="18" customHeight="1">
      <c r="A50" s="8" t="s">
        <v>262</v>
      </c>
      <c r="B50" s="9">
        <v>3265</v>
      </c>
      <c r="C50" s="85" t="s">
        <v>294</v>
      </c>
      <c r="D50" s="85" t="s">
        <v>294</v>
      </c>
      <c r="E50" s="85">
        <f>'[38]ІІІ. Рух грош. коштів'!$D$50</f>
        <v>0</v>
      </c>
      <c r="F50" s="85" t="str">
        <f t="shared" ref="F50:F56" si="4">D50</f>
        <v>-</v>
      </c>
      <c r="G50" s="85" t="s">
        <v>294</v>
      </c>
      <c r="H50" s="60" t="s">
        <v>294</v>
      </c>
    </row>
    <row r="51" spans="1:8" ht="18" customHeight="1">
      <c r="A51" s="8" t="s">
        <v>266</v>
      </c>
      <c r="B51" s="9">
        <v>3270</v>
      </c>
      <c r="C51" s="85" t="s">
        <v>294</v>
      </c>
      <c r="D51" s="85" t="s">
        <v>294</v>
      </c>
      <c r="E51" s="85">
        <f>'[38]ІІІ. Рух грош. коштів'!$D$51</f>
        <v>0</v>
      </c>
      <c r="F51" s="85" t="str">
        <f t="shared" si="4"/>
        <v>-</v>
      </c>
      <c r="G51" s="85" t="s">
        <v>294</v>
      </c>
      <c r="H51" s="60" t="s">
        <v>294</v>
      </c>
    </row>
    <row r="52" spans="1:8" ht="18" customHeight="1">
      <c r="A52" s="8" t="s">
        <v>267</v>
      </c>
      <c r="B52" s="9" t="s">
        <v>268</v>
      </c>
      <c r="C52" s="85" t="s">
        <v>294</v>
      </c>
      <c r="D52" s="85" t="s">
        <v>294</v>
      </c>
      <c r="E52" s="85">
        <f>'[38]ІІІ. Рух грош. коштів'!$D$52</f>
        <v>0</v>
      </c>
      <c r="F52" s="85" t="str">
        <f t="shared" si="4"/>
        <v>-</v>
      </c>
      <c r="G52" s="85" t="s">
        <v>294</v>
      </c>
      <c r="H52" s="60" t="s">
        <v>294</v>
      </c>
    </row>
    <row r="53" spans="1:8" ht="18" customHeight="1">
      <c r="A53" s="8" t="s">
        <v>269</v>
      </c>
      <c r="B53" s="9" t="s">
        <v>270</v>
      </c>
      <c r="C53" s="85" t="s">
        <v>294</v>
      </c>
      <c r="D53" s="85" t="s">
        <v>294</v>
      </c>
      <c r="E53" s="85">
        <f>'[38]ІІІ. Рух грош. коштів'!$D$53</f>
        <v>0</v>
      </c>
      <c r="F53" s="85" t="str">
        <f t="shared" si="4"/>
        <v>-</v>
      </c>
      <c r="G53" s="85" t="s">
        <v>294</v>
      </c>
      <c r="H53" s="60" t="s">
        <v>294</v>
      </c>
    </row>
    <row r="54" spans="1:8" ht="18" customHeight="1">
      <c r="A54" s="8" t="s">
        <v>271</v>
      </c>
      <c r="B54" s="9" t="s">
        <v>272</v>
      </c>
      <c r="C54" s="85" t="s">
        <v>294</v>
      </c>
      <c r="D54" s="85" t="s">
        <v>294</v>
      </c>
      <c r="E54" s="85">
        <f>'[38]ІІІ. Рух грош. коштів'!$D$54</f>
        <v>0</v>
      </c>
      <c r="F54" s="85" t="str">
        <f t="shared" si="4"/>
        <v>-</v>
      </c>
      <c r="G54" s="85" t="s">
        <v>294</v>
      </c>
      <c r="H54" s="60" t="s">
        <v>294</v>
      </c>
    </row>
    <row r="55" spans="1:8" ht="18" customHeight="1">
      <c r="A55" s="8" t="s">
        <v>263</v>
      </c>
      <c r="B55" s="9">
        <v>3280</v>
      </c>
      <c r="C55" s="85" t="s">
        <v>294</v>
      </c>
      <c r="D55" s="85" t="s">
        <v>294</v>
      </c>
      <c r="E55" s="85">
        <f>'[38]ІІІ. Рух грош. коштів'!$D$55</f>
        <v>0</v>
      </c>
      <c r="F55" s="85" t="str">
        <f t="shared" si="4"/>
        <v>-</v>
      </c>
      <c r="G55" s="85" t="s">
        <v>294</v>
      </c>
      <c r="H55" s="60" t="s">
        <v>294</v>
      </c>
    </row>
    <row r="56" spans="1:8" ht="18" customHeight="1">
      <c r="A56" s="8" t="s">
        <v>264</v>
      </c>
      <c r="B56" s="9">
        <v>3290</v>
      </c>
      <c r="C56" s="85" t="s">
        <v>294</v>
      </c>
      <c r="D56" s="85" t="s">
        <v>294</v>
      </c>
      <c r="E56" s="85">
        <f>'[38]ІІІ. Рух грош. коштів'!$D$56</f>
        <v>0</v>
      </c>
      <c r="F56" s="85" t="str">
        <f t="shared" si="4"/>
        <v>-</v>
      </c>
      <c r="G56" s="85" t="s">
        <v>294</v>
      </c>
      <c r="H56" s="60" t="s">
        <v>294</v>
      </c>
    </row>
    <row r="57" spans="1:8" ht="20.100000000000001" customHeight="1">
      <c r="A57" s="59" t="s">
        <v>95</v>
      </c>
      <c r="B57" s="56">
        <v>3295</v>
      </c>
      <c r="C57" s="95">
        <f>SUM(C40,C48)</f>
        <v>0</v>
      </c>
      <c r="D57" s="95">
        <f>SUM(D40,D48)</f>
        <v>0</v>
      </c>
      <c r="E57" s="95">
        <f>SUM(E40,E48)</f>
        <v>0</v>
      </c>
      <c r="F57" s="95">
        <f>SUM(F40,F48)</f>
        <v>0</v>
      </c>
      <c r="G57" s="96">
        <f>F57-E57</f>
        <v>0</v>
      </c>
      <c r="H57" s="71" t="s">
        <v>294</v>
      </c>
    </row>
    <row r="58" spans="1:8" ht="20.100000000000001" customHeight="1">
      <c r="A58" s="65" t="s">
        <v>179</v>
      </c>
      <c r="B58" s="54"/>
      <c r="C58" s="94"/>
      <c r="D58" s="94"/>
      <c r="E58" s="94"/>
      <c r="F58" s="94"/>
      <c r="G58" s="97"/>
      <c r="H58" s="73"/>
    </row>
    <row r="59" spans="1:8" ht="20.100000000000001" customHeight="1">
      <c r="A59" s="58" t="s">
        <v>159</v>
      </c>
      <c r="B59" s="53">
        <v>3300</v>
      </c>
      <c r="C59" s="98">
        <f>SUM(C60,C61,C65)</f>
        <v>0</v>
      </c>
      <c r="D59" s="98">
        <f>SUM(D60,D61,D65)</f>
        <v>0</v>
      </c>
      <c r="E59" s="98">
        <f>SUM(E60,E61,E65)</f>
        <v>0</v>
      </c>
      <c r="F59" s="98">
        <f>SUM(F60,F61,F65)</f>
        <v>0</v>
      </c>
      <c r="G59" s="78">
        <f>F59-E59</f>
        <v>0</v>
      </c>
      <c r="H59" s="72" t="s">
        <v>294</v>
      </c>
    </row>
    <row r="60" spans="1:8" ht="18" customHeight="1">
      <c r="A60" s="8" t="s">
        <v>172</v>
      </c>
      <c r="B60" s="9">
        <v>3305</v>
      </c>
      <c r="C60" s="85" t="s">
        <v>294</v>
      </c>
      <c r="D60" s="85" t="s">
        <v>294</v>
      </c>
      <c r="E60" s="85" t="s">
        <v>294</v>
      </c>
      <c r="F60" s="85" t="str">
        <f>D60</f>
        <v>-</v>
      </c>
      <c r="G60" s="85" t="s">
        <v>294</v>
      </c>
      <c r="H60" s="60" t="s">
        <v>294</v>
      </c>
    </row>
    <row r="61" spans="1:8" ht="18" customHeight="1">
      <c r="A61" s="8" t="s">
        <v>166</v>
      </c>
      <c r="B61" s="9">
        <v>3310</v>
      </c>
      <c r="C61" s="100">
        <f>SUM(C62:C64)</f>
        <v>0</v>
      </c>
      <c r="D61" s="100">
        <f>SUM(D62:D64)</f>
        <v>0</v>
      </c>
      <c r="E61" s="100">
        <f>SUM(E62:E64)</f>
        <v>0</v>
      </c>
      <c r="F61" s="100">
        <f>SUM(F62:F64)</f>
        <v>0</v>
      </c>
      <c r="G61" s="82">
        <f>F61-E61</f>
        <v>0</v>
      </c>
      <c r="H61" s="60" t="s">
        <v>294</v>
      </c>
    </row>
    <row r="62" spans="1:8" ht="18" customHeight="1">
      <c r="A62" s="8" t="s">
        <v>64</v>
      </c>
      <c r="B62" s="6">
        <v>3311</v>
      </c>
      <c r="C62" s="85" t="s">
        <v>294</v>
      </c>
      <c r="D62" s="85" t="s">
        <v>294</v>
      </c>
      <c r="E62" s="85" t="s">
        <v>294</v>
      </c>
      <c r="F62" s="85" t="str">
        <f>D62</f>
        <v>-</v>
      </c>
      <c r="G62" s="85" t="s">
        <v>294</v>
      </c>
      <c r="H62" s="60" t="s">
        <v>294</v>
      </c>
    </row>
    <row r="63" spans="1:8" ht="18" customHeight="1">
      <c r="A63" s="8" t="s">
        <v>67</v>
      </c>
      <c r="B63" s="6">
        <v>3312</v>
      </c>
      <c r="C63" s="85" t="s">
        <v>294</v>
      </c>
      <c r="D63" s="85" t="s">
        <v>294</v>
      </c>
      <c r="E63" s="85" t="s">
        <v>294</v>
      </c>
      <c r="F63" s="85" t="str">
        <f>D63</f>
        <v>-</v>
      </c>
      <c r="G63" s="85" t="s">
        <v>294</v>
      </c>
      <c r="H63" s="60" t="s">
        <v>294</v>
      </c>
    </row>
    <row r="64" spans="1:8" ht="18" customHeight="1">
      <c r="A64" s="8" t="s">
        <v>82</v>
      </c>
      <c r="B64" s="6">
        <v>3313</v>
      </c>
      <c r="C64" s="85" t="s">
        <v>294</v>
      </c>
      <c r="D64" s="85" t="s">
        <v>294</v>
      </c>
      <c r="E64" s="85" t="s">
        <v>294</v>
      </c>
      <c r="F64" s="85" t="str">
        <f>D64</f>
        <v>-</v>
      </c>
      <c r="G64" s="85" t="s">
        <v>294</v>
      </c>
      <c r="H64" s="60" t="s">
        <v>294</v>
      </c>
    </row>
    <row r="65" spans="1:8" ht="18" customHeight="1">
      <c r="A65" s="8" t="s">
        <v>248</v>
      </c>
      <c r="B65" s="9">
        <v>3320</v>
      </c>
      <c r="C65" s="85" t="s">
        <v>294</v>
      </c>
      <c r="D65" s="85" t="s">
        <v>294</v>
      </c>
      <c r="E65" s="85" t="s">
        <v>294</v>
      </c>
      <c r="F65" s="85" t="str">
        <f>D65</f>
        <v>-</v>
      </c>
      <c r="G65" s="85" t="s">
        <v>294</v>
      </c>
      <c r="H65" s="60" t="s">
        <v>294</v>
      </c>
    </row>
    <row r="66" spans="1:8" ht="20.100000000000001" customHeight="1">
      <c r="A66" s="10" t="s">
        <v>265</v>
      </c>
      <c r="B66" s="11">
        <v>3330</v>
      </c>
      <c r="C66" s="99">
        <f>SUM(C67,C68,C72:C75)</f>
        <v>0</v>
      </c>
      <c r="D66" s="99" t="s">
        <v>294</v>
      </c>
      <c r="E66" s="99">
        <f>SUM(E67,E68,E72:E75)</f>
        <v>0</v>
      </c>
      <c r="F66" s="99">
        <f>SUM(F67,F68,F72:F75)</f>
        <v>0</v>
      </c>
      <c r="G66" s="77">
        <f>F66-E66</f>
        <v>0</v>
      </c>
      <c r="H66" s="62" t="s">
        <v>294</v>
      </c>
    </row>
    <row r="67" spans="1:8" ht="18" customHeight="1">
      <c r="A67" s="8" t="s">
        <v>173</v>
      </c>
      <c r="B67" s="9">
        <v>3335</v>
      </c>
      <c r="C67" s="85" t="s">
        <v>294</v>
      </c>
      <c r="D67" s="85" t="s">
        <v>294</v>
      </c>
      <c r="E67" s="85" t="s">
        <v>294</v>
      </c>
      <c r="F67" s="85" t="str">
        <f>D67</f>
        <v>-</v>
      </c>
      <c r="G67" s="85" t="s">
        <v>294</v>
      </c>
      <c r="H67" s="60" t="s">
        <v>294</v>
      </c>
    </row>
    <row r="68" spans="1:8" ht="18" customHeight="1">
      <c r="A68" s="8" t="s">
        <v>167</v>
      </c>
      <c r="B68" s="6">
        <v>3340</v>
      </c>
      <c r="C68" s="83">
        <f>SUM(C69:C71)</f>
        <v>0</v>
      </c>
      <c r="D68" s="83">
        <f>SUM(D69:D71)</f>
        <v>0</v>
      </c>
      <c r="E68" s="83">
        <f>SUM(E69:E71)</f>
        <v>0</v>
      </c>
      <c r="F68" s="83">
        <f>SUM(F69:F71)</f>
        <v>0</v>
      </c>
      <c r="G68" s="82">
        <f>F68-E68</f>
        <v>0</v>
      </c>
      <c r="H68" s="60" t="s">
        <v>294</v>
      </c>
    </row>
    <row r="69" spans="1:8" ht="18" customHeight="1">
      <c r="A69" s="8" t="s">
        <v>64</v>
      </c>
      <c r="B69" s="6">
        <v>3341</v>
      </c>
      <c r="C69" s="85" t="s">
        <v>294</v>
      </c>
      <c r="D69" s="85" t="s">
        <v>294</v>
      </c>
      <c r="E69" s="85" t="s">
        <v>294</v>
      </c>
      <c r="F69" s="85" t="str">
        <f>D69</f>
        <v>-</v>
      </c>
      <c r="G69" s="85" t="s">
        <v>294</v>
      </c>
      <c r="H69" s="60" t="s">
        <v>294</v>
      </c>
    </row>
    <row r="70" spans="1:8" ht="18" customHeight="1">
      <c r="A70" s="8" t="s">
        <v>67</v>
      </c>
      <c r="B70" s="6">
        <v>3342</v>
      </c>
      <c r="C70" s="85" t="s">
        <v>294</v>
      </c>
      <c r="D70" s="85" t="s">
        <v>294</v>
      </c>
      <c r="E70" s="85" t="s">
        <v>294</v>
      </c>
      <c r="F70" s="85" t="str">
        <f t="shared" ref="F70:F75" si="5">D70</f>
        <v>-</v>
      </c>
      <c r="G70" s="85" t="s">
        <v>294</v>
      </c>
      <c r="H70" s="60" t="s">
        <v>294</v>
      </c>
    </row>
    <row r="71" spans="1:8" ht="18" customHeight="1">
      <c r="A71" s="8" t="s">
        <v>82</v>
      </c>
      <c r="B71" s="6">
        <v>3343</v>
      </c>
      <c r="C71" s="85" t="s">
        <v>294</v>
      </c>
      <c r="D71" s="85" t="s">
        <v>294</v>
      </c>
      <c r="E71" s="85" t="s">
        <v>294</v>
      </c>
      <c r="F71" s="85" t="str">
        <f t="shared" si="5"/>
        <v>-</v>
      </c>
      <c r="G71" s="85" t="s">
        <v>294</v>
      </c>
      <c r="H71" s="60" t="s">
        <v>294</v>
      </c>
    </row>
    <row r="72" spans="1:8" ht="18" customHeight="1">
      <c r="A72" s="8" t="s">
        <v>279</v>
      </c>
      <c r="B72" s="6">
        <v>3350</v>
      </c>
      <c r="C72" s="85" t="s">
        <v>294</v>
      </c>
      <c r="D72" s="85" t="s">
        <v>294</v>
      </c>
      <c r="E72" s="85" t="s">
        <v>294</v>
      </c>
      <c r="F72" s="85" t="str">
        <f t="shared" si="5"/>
        <v>-</v>
      </c>
      <c r="G72" s="85" t="s">
        <v>294</v>
      </c>
      <c r="H72" s="60" t="s">
        <v>294</v>
      </c>
    </row>
    <row r="73" spans="1:8" ht="21.75" customHeight="1">
      <c r="A73" s="8" t="s">
        <v>280</v>
      </c>
      <c r="B73" s="6">
        <v>3360</v>
      </c>
      <c r="C73" s="85" t="s">
        <v>294</v>
      </c>
      <c r="D73" s="85" t="s">
        <v>294</v>
      </c>
      <c r="E73" s="85" t="s">
        <v>294</v>
      </c>
      <c r="F73" s="85" t="str">
        <f t="shared" si="5"/>
        <v>-</v>
      </c>
      <c r="G73" s="85" t="s">
        <v>294</v>
      </c>
      <c r="H73" s="60" t="s">
        <v>294</v>
      </c>
    </row>
    <row r="74" spans="1:8" ht="23.25" customHeight="1">
      <c r="A74" s="8" t="s">
        <v>281</v>
      </c>
      <c r="B74" s="6">
        <v>3370</v>
      </c>
      <c r="C74" s="85" t="s">
        <v>294</v>
      </c>
      <c r="D74" s="85" t="s">
        <v>294</v>
      </c>
      <c r="E74" s="85" t="s">
        <v>294</v>
      </c>
      <c r="F74" s="85" t="str">
        <f t="shared" si="5"/>
        <v>-</v>
      </c>
      <c r="G74" s="85" t="s">
        <v>294</v>
      </c>
      <c r="H74" s="60" t="s">
        <v>294</v>
      </c>
    </row>
    <row r="75" spans="1:8" ht="18" customHeight="1">
      <c r="A75" s="8" t="s">
        <v>264</v>
      </c>
      <c r="B75" s="9">
        <v>3380</v>
      </c>
      <c r="C75" s="85" t="s">
        <v>294</v>
      </c>
      <c r="D75" s="85" t="s">
        <v>294</v>
      </c>
      <c r="E75" s="85" t="s">
        <v>294</v>
      </c>
      <c r="F75" s="85" t="str">
        <f t="shared" si="5"/>
        <v>-</v>
      </c>
      <c r="G75" s="85" t="s">
        <v>294</v>
      </c>
      <c r="H75" s="60" t="s">
        <v>294</v>
      </c>
    </row>
    <row r="76" spans="1:8" ht="20.100000000000001" customHeight="1">
      <c r="A76" s="10" t="s">
        <v>96</v>
      </c>
      <c r="B76" s="11">
        <v>3395</v>
      </c>
      <c r="C76" s="76">
        <f>SUM(C59,C66)</f>
        <v>0</v>
      </c>
      <c r="D76" s="76">
        <f>SUM(D59,D66)</f>
        <v>0</v>
      </c>
      <c r="E76" s="76">
        <f>SUM(E59,E66)</f>
        <v>0</v>
      </c>
      <c r="F76" s="76">
        <f>SUM(F59,F66)</f>
        <v>0</v>
      </c>
      <c r="G76" s="77">
        <f>F76-E76</f>
        <v>0</v>
      </c>
      <c r="H76" s="62" t="s">
        <v>294</v>
      </c>
    </row>
    <row r="77" spans="1:8" ht="20.100000000000001" customHeight="1">
      <c r="A77" s="66" t="s">
        <v>273</v>
      </c>
      <c r="B77" s="11">
        <v>3400</v>
      </c>
      <c r="C77" s="76">
        <f>SUM(C38,C57,C76)</f>
        <v>-212</v>
      </c>
      <c r="D77" s="76">
        <f>SUM(D38,D57,D76)</f>
        <v>-77</v>
      </c>
      <c r="E77" s="76">
        <f>SUM(E38,E57,E76)</f>
        <v>-65.200000000011642</v>
      </c>
      <c r="F77" s="76">
        <f>SUM(F38,F57,F76)</f>
        <v>-77</v>
      </c>
      <c r="G77" s="77">
        <v>11.8</v>
      </c>
      <c r="H77" s="62">
        <f>(F77/E77)*100</f>
        <v>118.09815950918137</v>
      </c>
    </row>
    <row r="78" spans="1:8" ht="20.100000000000001" customHeight="1">
      <c r="A78" s="8" t="s">
        <v>180</v>
      </c>
      <c r="B78" s="9">
        <v>3405</v>
      </c>
      <c r="C78" s="82">
        <f>'[36]ІІІ. Рух грош. коштів'!$C$78</f>
        <v>324</v>
      </c>
      <c r="D78" s="82">
        <f>'[37]ІІІ. Рух грош. коштів'!$C$78</f>
        <v>112</v>
      </c>
      <c r="E78" s="82">
        <f>'[38]ІІІ. Рух грош. коштів'!$D$78</f>
        <v>112</v>
      </c>
      <c r="F78" s="82">
        <f>D78</f>
        <v>112</v>
      </c>
      <c r="G78" s="82">
        <f>F78-E78</f>
        <v>0</v>
      </c>
      <c r="H78" s="60">
        <f>(F78/E78)*100</f>
        <v>100</v>
      </c>
    </row>
    <row r="79" spans="1:8" ht="20.100000000000001" customHeight="1">
      <c r="A79" s="43" t="s">
        <v>98</v>
      </c>
      <c r="B79" s="9">
        <v>3410</v>
      </c>
      <c r="C79" s="82">
        <f>'[36]ІІІ. Рух грош. коштів'!$C$79</f>
        <v>0</v>
      </c>
      <c r="D79" s="82">
        <f>'[37]ІІІ. Рух грош. коштів'!$C$79</f>
        <v>0</v>
      </c>
      <c r="E79" s="85" t="s">
        <v>294</v>
      </c>
      <c r="F79" s="82">
        <f>D79</f>
        <v>0</v>
      </c>
      <c r="G79" s="85" t="s">
        <v>294</v>
      </c>
      <c r="H79" s="60" t="s">
        <v>294</v>
      </c>
    </row>
    <row r="80" spans="1:8" ht="20.100000000000001" customHeight="1">
      <c r="A80" s="8" t="s">
        <v>181</v>
      </c>
      <c r="B80" s="9">
        <v>3415</v>
      </c>
      <c r="C80" s="87">
        <f>SUM(C78,C77,C79)</f>
        <v>112</v>
      </c>
      <c r="D80" s="87">
        <f>SUM(D78,D77,D79)</f>
        <v>35</v>
      </c>
      <c r="E80" s="87">
        <f>SUM(E78,E77,E79)</f>
        <v>46.799999999988358</v>
      </c>
      <c r="F80" s="87">
        <f>SUM(F78,F77,F79)</f>
        <v>35</v>
      </c>
      <c r="G80" s="82">
        <v>-11.8</v>
      </c>
      <c r="H80" s="60">
        <f>(F80/E80)*100</f>
        <v>74.7863247863434</v>
      </c>
    </row>
    <row r="81" spans="1:8" ht="20.100000000000001" customHeight="1">
      <c r="A81" s="16"/>
      <c r="B81" s="1"/>
      <c r="C81" s="63"/>
      <c r="D81" s="63"/>
      <c r="E81" s="63"/>
      <c r="F81" s="63"/>
      <c r="G81" s="63"/>
      <c r="H81" s="69"/>
    </row>
    <row r="82" spans="1:8" s="13" customFormat="1">
      <c r="A82" s="2"/>
      <c r="B82" s="17"/>
      <c r="C82" s="17"/>
      <c r="D82" s="17"/>
      <c r="E82" s="17"/>
      <c r="F82" s="17"/>
      <c r="G82" s="17"/>
      <c r="H82" s="17"/>
    </row>
    <row r="83" spans="1:8" s="3" customFormat="1" ht="27.75" customHeight="1">
      <c r="A83" s="30" t="s">
        <v>290</v>
      </c>
      <c r="B83" s="15"/>
      <c r="C83" s="262"/>
      <c r="D83" s="262"/>
      <c r="E83" s="75"/>
      <c r="F83" s="253" t="s">
        <v>285</v>
      </c>
      <c r="G83" s="253"/>
      <c r="H83" s="253"/>
    </row>
    <row r="84" spans="1:8">
      <c r="A84" s="42" t="s">
        <v>123</v>
      </c>
      <c r="B84" s="3"/>
      <c r="C84" s="259" t="s">
        <v>58</v>
      </c>
      <c r="D84" s="259"/>
      <c r="E84" s="3"/>
      <c r="F84" s="251" t="s">
        <v>143</v>
      </c>
      <c r="G84" s="251"/>
      <c r="H84" s="251"/>
    </row>
  </sheetData>
  <mergeCells count="10">
    <mergeCell ref="C84:D84"/>
    <mergeCell ref="A1:H1"/>
    <mergeCell ref="A3:A4"/>
    <mergeCell ref="B3:B4"/>
    <mergeCell ref="C3:D3"/>
    <mergeCell ref="E3:H3"/>
    <mergeCell ref="F84:H84"/>
    <mergeCell ref="C83:D83"/>
    <mergeCell ref="F83:H83"/>
    <mergeCell ref="D39:H39"/>
  </mergeCells>
  <phoneticPr fontId="3" type="noConversion"/>
  <pageMargins left="1.1811023622047245" right="0.39370078740157483" top="0.78740157480314965" bottom="0.78740157480314965" header="0.19685039370078741" footer="0.23622047244094491"/>
  <pageSetup paperSize="9" scale="55" orientation="landscape" r:id="rId1"/>
  <headerFooter alignWithMargins="0">
    <oddHeader xml:space="preserve">&amp;C
&amp;"Times New Roman,обычный"&amp;14 9&amp;R&amp;"Times New Roman,обычный"&amp;14Продовження додатка 3
Таблиця 3
</oddHeader>
  </headerFooter>
  <rowBreaks count="2" manualBreakCount="2">
    <brk id="35" max="7" man="1"/>
    <brk id="71" max="7" man="1"/>
  </rowBreaks>
  <ignoredErrors>
    <ignoredError sqref="H7:H8 G57 G38:H38 G78:H78 G48 H18 G40 G59 G66 G76 H77" evalError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99"/>
  </sheetPr>
  <dimension ref="A1:O183"/>
  <sheetViews>
    <sheetView zoomScale="50" zoomScaleNormal="50" zoomScaleSheetLayoutView="55" workbookViewId="0">
      <selection activeCell="H20" sqref="H20"/>
    </sheetView>
  </sheetViews>
  <sheetFormatPr defaultRowHeight="18.75"/>
  <cols>
    <col min="1" max="1" width="82.28515625" style="3" customWidth="1"/>
    <col min="2" max="2" width="9.85546875" style="15" customWidth="1"/>
    <col min="3" max="7" width="25.7109375" style="15" customWidth="1"/>
    <col min="8" max="8" width="21.140625" style="15" customWidth="1"/>
    <col min="9" max="9" width="9.5703125" style="3" customWidth="1"/>
    <col min="10" max="10" width="9.85546875" style="3" customWidth="1"/>
    <col min="11" max="16384" width="9.140625" style="3"/>
  </cols>
  <sheetData>
    <row r="1" spans="1:15">
      <c r="A1" s="260" t="s">
        <v>112</v>
      </c>
      <c r="B1" s="260"/>
      <c r="C1" s="260"/>
      <c r="D1" s="260"/>
      <c r="E1" s="260"/>
      <c r="F1" s="260"/>
      <c r="G1" s="260"/>
      <c r="H1" s="260"/>
    </row>
    <row r="2" spans="1:15">
      <c r="A2" s="268"/>
      <c r="B2" s="268"/>
      <c r="C2" s="268"/>
      <c r="D2" s="268"/>
      <c r="E2" s="268"/>
      <c r="F2" s="268"/>
      <c r="G2" s="268"/>
      <c r="H2" s="268"/>
    </row>
    <row r="3" spans="1:15" ht="43.5" customHeight="1">
      <c r="A3" s="266" t="s">
        <v>138</v>
      </c>
      <c r="B3" s="246" t="s">
        <v>18</v>
      </c>
      <c r="C3" s="246" t="s">
        <v>120</v>
      </c>
      <c r="D3" s="246"/>
      <c r="E3" s="257" t="s">
        <v>293</v>
      </c>
      <c r="F3" s="257"/>
      <c r="G3" s="257"/>
      <c r="H3" s="257"/>
    </row>
    <row r="4" spans="1:15" ht="56.25" customHeight="1">
      <c r="A4" s="267"/>
      <c r="B4" s="246"/>
      <c r="C4" s="7" t="s">
        <v>126</v>
      </c>
      <c r="D4" s="7" t="s">
        <v>127</v>
      </c>
      <c r="E4" s="7" t="s">
        <v>128</v>
      </c>
      <c r="F4" s="7" t="s">
        <v>121</v>
      </c>
      <c r="G4" s="40" t="s">
        <v>133</v>
      </c>
      <c r="H4" s="40" t="s">
        <v>134</v>
      </c>
    </row>
    <row r="5" spans="1:15" ht="15.75" customHeight="1">
      <c r="A5" s="6">
        <v>1</v>
      </c>
      <c r="B5" s="7">
        <v>2</v>
      </c>
      <c r="C5" s="6">
        <v>3</v>
      </c>
      <c r="D5" s="7">
        <v>4</v>
      </c>
      <c r="E5" s="6">
        <v>5</v>
      </c>
      <c r="F5" s="7">
        <v>6</v>
      </c>
      <c r="G5" s="6">
        <v>7</v>
      </c>
      <c r="H5" s="7">
        <v>8</v>
      </c>
    </row>
    <row r="6" spans="1:15" s="5" customFormat="1" ht="37.5">
      <c r="A6" s="10" t="s">
        <v>61</v>
      </c>
      <c r="B6" s="74">
        <v>4000</v>
      </c>
      <c r="C6" s="76">
        <f>SUM(C7:C12)</f>
        <v>6980</v>
      </c>
      <c r="D6" s="76">
        <f>SUM(D7:D12)</f>
        <v>6414</v>
      </c>
      <c r="E6" s="76">
        <f>SUM(E7:E12)</f>
        <v>2894.6</v>
      </c>
      <c r="F6" s="76">
        <f>SUM(F7:F12)</f>
        <v>6414</v>
      </c>
      <c r="G6" s="77">
        <f>F6-E6</f>
        <v>3519.4</v>
      </c>
      <c r="H6" s="62">
        <f>(F6/E6)*100</f>
        <v>221.58502038278175</v>
      </c>
    </row>
    <row r="7" spans="1:15" ht="20.100000000000001" customHeight="1">
      <c r="A7" s="8" t="s">
        <v>1</v>
      </c>
      <c r="B7" s="36" t="s">
        <v>116</v>
      </c>
      <c r="C7" s="82">
        <f>'[36]IV. Кап. інвестиції'!$C$7</f>
        <v>0</v>
      </c>
      <c r="D7" s="82">
        <f>'[37]IV. Кап. інвестиції'!$C$7</f>
        <v>0</v>
      </c>
      <c r="E7" s="82">
        <f>'[38]IV. Кап. інвестиції'!$D$7</f>
        <v>0</v>
      </c>
      <c r="F7" s="82">
        <f t="shared" ref="F7:F12" si="0">D7</f>
        <v>0</v>
      </c>
      <c r="G7" s="82">
        <f t="shared" ref="G7:G12" si="1">F7-E7</f>
        <v>0</v>
      </c>
      <c r="H7" s="60" t="s">
        <v>294</v>
      </c>
    </row>
    <row r="8" spans="1:15" ht="20.100000000000001" customHeight="1">
      <c r="A8" s="8" t="s">
        <v>2</v>
      </c>
      <c r="B8" s="35">
        <v>4020</v>
      </c>
      <c r="C8" s="82">
        <f>'[36]IV. Кап. інвестиції'!$C$8</f>
        <v>2487</v>
      </c>
      <c r="D8" s="85" t="str">
        <f>'[37]IV. Кап. інвестиції'!$C$8</f>
        <v>-</v>
      </c>
      <c r="E8" s="82">
        <f>'[38]IV. Кап. інвестиції'!$D$8</f>
        <v>68</v>
      </c>
      <c r="F8" s="85" t="str">
        <f t="shared" si="0"/>
        <v>-</v>
      </c>
      <c r="G8" s="85">
        <v>-68</v>
      </c>
      <c r="H8" s="60" t="s">
        <v>294</v>
      </c>
      <c r="O8" s="14"/>
    </row>
    <row r="9" spans="1:15" ht="19.5" customHeight="1">
      <c r="A9" s="8" t="s">
        <v>30</v>
      </c>
      <c r="B9" s="36">
        <v>4030</v>
      </c>
      <c r="C9" s="82">
        <f>'[36]IV. Кап. інвестиції'!$C$9</f>
        <v>1249</v>
      </c>
      <c r="D9" s="82">
        <f>'[37]IV. Кап. інвестиції'!$C$9</f>
        <v>263</v>
      </c>
      <c r="E9" s="82">
        <f>'[38]IV. Кап. інвестиції'!$D$9</f>
        <v>85</v>
      </c>
      <c r="F9" s="82">
        <f t="shared" si="0"/>
        <v>263</v>
      </c>
      <c r="G9" s="82">
        <f t="shared" si="1"/>
        <v>178</v>
      </c>
      <c r="H9" s="60">
        <f>(F9/E9)*100</f>
        <v>309.41176470588238</v>
      </c>
      <c r="N9" s="14"/>
    </row>
    <row r="10" spans="1:15" ht="20.100000000000001" customHeight="1">
      <c r="A10" s="8" t="s">
        <v>3</v>
      </c>
      <c r="B10" s="35">
        <v>4040</v>
      </c>
      <c r="C10" s="82">
        <f>'[36]IV. Кап. інвестиції'!$C$10</f>
        <v>1205</v>
      </c>
      <c r="D10" s="85" t="str">
        <f>'[37]IV. Кап. інвестиції'!$C$10</f>
        <v>-</v>
      </c>
      <c r="E10" s="85">
        <f>'[38]IV. Кап. інвестиції'!$D$10</f>
        <v>0</v>
      </c>
      <c r="F10" s="85" t="str">
        <f t="shared" si="0"/>
        <v>-</v>
      </c>
      <c r="G10" s="85" t="s">
        <v>294</v>
      </c>
      <c r="H10" s="60" t="s">
        <v>294</v>
      </c>
    </row>
    <row r="11" spans="1:15" ht="37.5">
      <c r="A11" s="8" t="s">
        <v>53</v>
      </c>
      <c r="B11" s="36">
        <v>4050</v>
      </c>
      <c r="C11" s="82">
        <f>'[36]IV. Кап. інвестиції'!$C$11</f>
        <v>1939</v>
      </c>
      <c r="D11" s="82">
        <f>'[37]IV. Кап. інвестиції'!$C$11</f>
        <v>3803</v>
      </c>
      <c r="E11" s="82">
        <f>'[38]IV. Кап. інвестиції'!$D$11</f>
        <v>908</v>
      </c>
      <c r="F11" s="82">
        <f t="shared" si="0"/>
        <v>3803</v>
      </c>
      <c r="G11" s="82">
        <f t="shared" si="1"/>
        <v>2895</v>
      </c>
      <c r="H11" s="60">
        <f>(F11/E11)*100</f>
        <v>418.83259911894271</v>
      </c>
    </row>
    <row r="12" spans="1:15">
      <c r="A12" s="8" t="s">
        <v>151</v>
      </c>
      <c r="B12" s="36">
        <v>4060</v>
      </c>
      <c r="C12" s="82">
        <f>'[36]IV. Кап. інвестиції'!$C$12</f>
        <v>100</v>
      </c>
      <c r="D12" s="82">
        <f>'[37]IV. Кап. інвестиції'!$C$12</f>
        <v>2348</v>
      </c>
      <c r="E12" s="82">
        <f>'[38]IV. Кап. інвестиції'!$D$12</f>
        <v>1833.6</v>
      </c>
      <c r="F12" s="82">
        <f t="shared" si="0"/>
        <v>2348</v>
      </c>
      <c r="G12" s="82">
        <f t="shared" si="1"/>
        <v>514.40000000000009</v>
      </c>
      <c r="H12" s="60">
        <f>(F12/E12)*100</f>
        <v>128.05410122164048</v>
      </c>
    </row>
    <row r="13" spans="1:15">
      <c r="B13" s="3"/>
      <c r="C13" s="3"/>
      <c r="D13" s="3"/>
      <c r="E13" s="3"/>
      <c r="F13" s="3"/>
      <c r="G13" s="3"/>
      <c r="H13" s="3"/>
    </row>
    <row r="14" spans="1:15">
      <c r="B14" s="3"/>
      <c r="C14" s="3"/>
      <c r="D14" s="3"/>
      <c r="E14" s="3"/>
      <c r="F14" s="3"/>
      <c r="G14" s="3"/>
      <c r="H14" s="3"/>
    </row>
    <row r="15" spans="1:15" s="2" customFormat="1" ht="19.5" customHeight="1">
      <c r="A15" s="4"/>
      <c r="I15" s="3"/>
    </row>
    <row r="16" spans="1:15" ht="27.75" customHeight="1">
      <c r="A16" s="30" t="s">
        <v>288</v>
      </c>
      <c r="C16" s="262"/>
      <c r="D16" s="262"/>
      <c r="E16" s="75"/>
      <c r="F16" s="253" t="s">
        <v>285</v>
      </c>
      <c r="G16" s="253"/>
      <c r="H16" s="253"/>
    </row>
    <row r="17" spans="1:8" s="2" customFormat="1">
      <c r="A17" s="15" t="s">
        <v>57</v>
      </c>
      <c r="B17" s="3"/>
      <c r="C17" s="259" t="s">
        <v>58</v>
      </c>
      <c r="D17" s="259"/>
      <c r="E17" s="3"/>
      <c r="F17" s="251" t="s">
        <v>143</v>
      </c>
      <c r="G17" s="251"/>
      <c r="H17" s="251"/>
    </row>
    <row r="18" spans="1:8">
      <c r="A18" s="26"/>
    </row>
    <row r="19" spans="1:8">
      <c r="A19" s="26"/>
    </row>
    <row r="20" spans="1:8">
      <c r="A20" s="26"/>
    </row>
    <row r="21" spans="1:8">
      <c r="A21" s="26"/>
    </row>
    <row r="22" spans="1:8">
      <c r="A22" s="26"/>
    </row>
    <row r="23" spans="1:8">
      <c r="A23" s="26"/>
    </row>
    <row r="24" spans="1:8">
      <c r="A24" s="26"/>
    </row>
    <row r="25" spans="1:8">
      <c r="A25" s="26"/>
    </row>
    <row r="26" spans="1:8">
      <c r="A26" s="26"/>
    </row>
    <row r="27" spans="1:8">
      <c r="A27" s="26"/>
    </row>
    <row r="28" spans="1:8">
      <c r="A28" s="26"/>
    </row>
    <row r="29" spans="1:8">
      <c r="A29" s="26"/>
    </row>
    <row r="30" spans="1:8">
      <c r="A30" s="26"/>
    </row>
    <row r="31" spans="1:8">
      <c r="A31" s="26"/>
    </row>
    <row r="32" spans="1:8">
      <c r="A32" s="26"/>
    </row>
    <row r="33" spans="1:1">
      <c r="A33" s="26"/>
    </row>
    <row r="34" spans="1:1">
      <c r="A34" s="26"/>
    </row>
    <row r="35" spans="1:1">
      <c r="A35" s="26"/>
    </row>
    <row r="36" spans="1:1">
      <c r="A36" s="26"/>
    </row>
    <row r="37" spans="1:1">
      <c r="A37" s="26"/>
    </row>
    <row r="38" spans="1:1">
      <c r="A38" s="26"/>
    </row>
    <row r="39" spans="1:1">
      <c r="A39" s="26"/>
    </row>
    <row r="40" spans="1:1">
      <c r="A40" s="26"/>
    </row>
    <row r="41" spans="1:1">
      <c r="A41" s="26"/>
    </row>
    <row r="42" spans="1:1">
      <c r="A42" s="26"/>
    </row>
    <row r="43" spans="1:1">
      <c r="A43" s="26"/>
    </row>
    <row r="44" spans="1:1">
      <c r="A44" s="26"/>
    </row>
    <row r="45" spans="1:1">
      <c r="A45" s="26"/>
    </row>
    <row r="46" spans="1:1">
      <c r="A46" s="26"/>
    </row>
    <row r="47" spans="1:1">
      <c r="A47" s="26"/>
    </row>
    <row r="48" spans="1:1">
      <c r="A48" s="26"/>
    </row>
    <row r="49" spans="1:1">
      <c r="A49" s="26"/>
    </row>
    <row r="50" spans="1:1">
      <c r="A50" s="26"/>
    </row>
    <row r="51" spans="1:1">
      <c r="A51" s="26"/>
    </row>
    <row r="52" spans="1:1">
      <c r="A52" s="26"/>
    </row>
    <row r="53" spans="1:1">
      <c r="A53" s="26"/>
    </row>
    <row r="54" spans="1:1">
      <c r="A54" s="26"/>
    </row>
    <row r="55" spans="1:1">
      <c r="A55" s="26"/>
    </row>
    <row r="56" spans="1:1">
      <c r="A56" s="26"/>
    </row>
    <row r="57" spans="1:1">
      <c r="A57" s="26"/>
    </row>
    <row r="58" spans="1:1">
      <c r="A58" s="26"/>
    </row>
    <row r="59" spans="1:1">
      <c r="A59" s="26"/>
    </row>
    <row r="60" spans="1:1">
      <c r="A60" s="26"/>
    </row>
    <row r="61" spans="1:1">
      <c r="A61" s="26"/>
    </row>
    <row r="62" spans="1:1">
      <c r="A62" s="26"/>
    </row>
    <row r="63" spans="1:1">
      <c r="A63" s="26"/>
    </row>
    <row r="64" spans="1:1">
      <c r="A64" s="26"/>
    </row>
    <row r="65" spans="1:1">
      <c r="A65" s="26"/>
    </row>
    <row r="66" spans="1:1">
      <c r="A66" s="26"/>
    </row>
    <row r="67" spans="1:1">
      <c r="A67" s="26"/>
    </row>
    <row r="68" spans="1:1">
      <c r="A68" s="26"/>
    </row>
    <row r="69" spans="1:1">
      <c r="A69" s="26"/>
    </row>
    <row r="70" spans="1:1">
      <c r="A70" s="26"/>
    </row>
    <row r="71" spans="1:1">
      <c r="A71" s="26"/>
    </row>
    <row r="72" spans="1:1">
      <c r="A72" s="26"/>
    </row>
    <row r="73" spans="1:1">
      <c r="A73" s="26"/>
    </row>
    <row r="74" spans="1:1">
      <c r="A74" s="26"/>
    </row>
    <row r="75" spans="1:1">
      <c r="A75" s="26"/>
    </row>
    <row r="76" spans="1:1">
      <c r="A76" s="26"/>
    </row>
    <row r="77" spans="1:1">
      <c r="A77" s="26"/>
    </row>
    <row r="78" spans="1:1">
      <c r="A78" s="26"/>
    </row>
    <row r="79" spans="1:1">
      <c r="A79" s="26"/>
    </row>
    <row r="80" spans="1:1">
      <c r="A80" s="26"/>
    </row>
    <row r="81" spans="1:1">
      <c r="A81" s="26"/>
    </row>
    <row r="82" spans="1:1">
      <c r="A82" s="26"/>
    </row>
    <row r="83" spans="1:1">
      <c r="A83" s="26"/>
    </row>
    <row r="84" spans="1:1">
      <c r="A84" s="26"/>
    </row>
    <row r="85" spans="1:1">
      <c r="A85" s="26"/>
    </row>
    <row r="86" spans="1:1">
      <c r="A86" s="26"/>
    </row>
    <row r="87" spans="1:1">
      <c r="A87" s="26"/>
    </row>
    <row r="88" spans="1:1">
      <c r="A88" s="26"/>
    </row>
    <row r="89" spans="1:1">
      <c r="A89" s="26"/>
    </row>
    <row r="90" spans="1:1">
      <c r="A90" s="26"/>
    </row>
    <row r="91" spans="1:1">
      <c r="A91" s="26"/>
    </row>
    <row r="92" spans="1:1">
      <c r="A92" s="26"/>
    </row>
    <row r="93" spans="1:1">
      <c r="A93" s="26"/>
    </row>
    <row r="94" spans="1:1">
      <c r="A94" s="26"/>
    </row>
    <row r="95" spans="1:1">
      <c r="A95" s="26"/>
    </row>
    <row r="96" spans="1:1">
      <c r="A96" s="26"/>
    </row>
    <row r="97" spans="1:1">
      <c r="A97" s="26"/>
    </row>
    <row r="98" spans="1:1">
      <c r="A98" s="26"/>
    </row>
    <row r="99" spans="1:1">
      <c r="A99" s="26"/>
    </row>
    <row r="100" spans="1:1">
      <c r="A100" s="26"/>
    </row>
    <row r="101" spans="1:1">
      <c r="A101" s="26"/>
    </row>
    <row r="102" spans="1:1">
      <c r="A102" s="26"/>
    </row>
    <row r="103" spans="1:1">
      <c r="A103" s="26"/>
    </row>
    <row r="104" spans="1:1">
      <c r="A104" s="26"/>
    </row>
    <row r="105" spans="1:1">
      <c r="A105" s="26"/>
    </row>
    <row r="106" spans="1:1">
      <c r="A106" s="26"/>
    </row>
    <row r="107" spans="1:1">
      <c r="A107" s="26"/>
    </row>
    <row r="108" spans="1:1">
      <c r="A108" s="26"/>
    </row>
    <row r="109" spans="1:1">
      <c r="A109" s="26"/>
    </row>
    <row r="110" spans="1:1">
      <c r="A110" s="26"/>
    </row>
    <row r="111" spans="1:1">
      <c r="A111" s="26"/>
    </row>
    <row r="112" spans="1:1">
      <c r="A112" s="26"/>
    </row>
    <row r="113" spans="1:1">
      <c r="A113" s="26"/>
    </row>
    <row r="114" spans="1:1">
      <c r="A114" s="26"/>
    </row>
    <row r="115" spans="1:1">
      <c r="A115" s="26"/>
    </row>
    <row r="116" spans="1:1">
      <c r="A116" s="26"/>
    </row>
    <row r="117" spans="1:1">
      <c r="A117" s="26"/>
    </row>
    <row r="118" spans="1:1">
      <c r="A118" s="26"/>
    </row>
    <row r="119" spans="1:1">
      <c r="A119" s="26"/>
    </row>
    <row r="120" spans="1:1">
      <c r="A120" s="26"/>
    </row>
    <row r="121" spans="1:1">
      <c r="A121" s="26"/>
    </row>
    <row r="122" spans="1:1">
      <c r="A122" s="26"/>
    </row>
    <row r="123" spans="1:1">
      <c r="A123" s="26"/>
    </row>
    <row r="124" spans="1:1">
      <c r="A124" s="26"/>
    </row>
    <row r="125" spans="1:1">
      <c r="A125" s="26"/>
    </row>
    <row r="126" spans="1:1">
      <c r="A126" s="26"/>
    </row>
    <row r="127" spans="1:1">
      <c r="A127" s="26"/>
    </row>
    <row r="128" spans="1:1">
      <c r="A128" s="26"/>
    </row>
    <row r="129" spans="1:1">
      <c r="A129" s="26"/>
    </row>
    <row r="130" spans="1:1">
      <c r="A130" s="26"/>
    </row>
    <row r="131" spans="1:1">
      <c r="A131" s="26"/>
    </row>
    <row r="132" spans="1:1">
      <c r="A132" s="26"/>
    </row>
    <row r="133" spans="1:1">
      <c r="A133" s="26"/>
    </row>
    <row r="134" spans="1:1">
      <c r="A134" s="26"/>
    </row>
    <row r="135" spans="1:1">
      <c r="A135" s="26"/>
    </row>
    <row r="136" spans="1:1">
      <c r="A136" s="26"/>
    </row>
    <row r="137" spans="1:1">
      <c r="A137" s="26"/>
    </row>
    <row r="138" spans="1:1">
      <c r="A138" s="26"/>
    </row>
    <row r="139" spans="1:1">
      <c r="A139" s="26"/>
    </row>
    <row r="140" spans="1:1">
      <c r="A140" s="26"/>
    </row>
    <row r="141" spans="1:1">
      <c r="A141" s="26"/>
    </row>
    <row r="142" spans="1:1">
      <c r="A142" s="26"/>
    </row>
    <row r="143" spans="1:1">
      <c r="A143" s="26"/>
    </row>
    <row r="144" spans="1:1">
      <c r="A144" s="26"/>
    </row>
    <row r="145" spans="1:1">
      <c r="A145" s="26"/>
    </row>
    <row r="146" spans="1:1">
      <c r="A146" s="26"/>
    </row>
    <row r="147" spans="1:1">
      <c r="A147" s="26"/>
    </row>
    <row r="148" spans="1:1">
      <c r="A148" s="26"/>
    </row>
    <row r="149" spans="1:1">
      <c r="A149" s="26"/>
    </row>
    <row r="150" spans="1:1">
      <c r="A150" s="26"/>
    </row>
    <row r="151" spans="1:1">
      <c r="A151" s="26"/>
    </row>
    <row r="152" spans="1:1">
      <c r="A152" s="26"/>
    </row>
    <row r="153" spans="1:1">
      <c r="A153" s="26"/>
    </row>
    <row r="154" spans="1:1">
      <c r="A154" s="26"/>
    </row>
    <row r="155" spans="1:1">
      <c r="A155" s="26"/>
    </row>
    <row r="156" spans="1:1">
      <c r="A156" s="26"/>
    </row>
    <row r="157" spans="1:1">
      <c r="A157" s="26"/>
    </row>
    <row r="158" spans="1:1">
      <c r="A158" s="26"/>
    </row>
    <row r="159" spans="1:1">
      <c r="A159" s="26"/>
    </row>
    <row r="160" spans="1:1">
      <c r="A160" s="26"/>
    </row>
    <row r="161" spans="1:1">
      <c r="A161" s="26"/>
    </row>
    <row r="162" spans="1:1">
      <c r="A162" s="26"/>
    </row>
    <row r="163" spans="1:1">
      <c r="A163" s="26"/>
    </row>
    <row r="164" spans="1:1">
      <c r="A164" s="26"/>
    </row>
    <row r="165" spans="1:1">
      <c r="A165" s="26"/>
    </row>
    <row r="166" spans="1:1">
      <c r="A166" s="26"/>
    </row>
    <row r="167" spans="1:1">
      <c r="A167" s="26"/>
    </row>
    <row r="168" spans="1:1">
      <c r="A168" s="26"/>
    </row>
    <row r="169" spans="1:1">
      <c r="A169" s="26"/>
    </row>
    <row r="170" spans="1:1">
      <c r="A170" s="26"/>
    </row>
    <row r="171" spans="1:1">
      <c r="A171" s="26"/>
    </row>
    <row r="172" spans="1:1">
      <c r="A172" s="26"/>
    </row>
    <row r="173" spans="1:1">
      <c r="A173" s="26"/>
    </row>
    <row r="174" spans="1:1">
      <c r="A174" s="26"/>
    </row>
    <row r="175" spans="1:1">
      <c r="A175" s="26"/>
    </row>
    <row r="176" spans="1:1">
      <c r="A176" s="26"/>
    </row>
    <row r="177" spans="1:1">
      <c r="A177" s="26"/>
    </row>
    <row r="178" spans="1:1">
      <c r="A178" s="26"/>
    </row>
    <row r="179" spans="1:1">
      <c r="A179" s="26"/>
    </row>
    <row r="180" spans="1:1">
      <c r="A180" s="26"/>
    </row>
    <row r="181" spans="1:1">
      <c r="A181" s="26"/>
    </row>
    <row r="182" spans="1:1">
      <c r="A182" s="26"/>
    </row>
    <row r="183" spans="1:1">
      <c r="A183" s="26"/>
    </row>
  </sheetData>
  <mergeCells count="10">
    <mergeCell ref="A3:A4"/>
    <mergeCell ref="A1:H1"/>
    <mergeCell ref="B3:B4"/>
    <mergeCell ref="A2:H2"/>
    <mergeCell ref="C17:D17"/>
    <mergeCell ref="F17:H17"/>
    <mergeCell ref="C3:D3"/>
    <mergeCell ref="E3:H3"/>
    <mergeCell ref="C16:D16"/>
    <mergeCell ref="F16:H16"/>
  </mergeCells>
  <phoneticPr fontId="0" type="noConversion"/>
  <pageMargins left="1.1811023622047245" right="0.39370078740157483" top="0.78740157480314965" bottom="0.78740157480314965" header="0.27559055118110237" footer="0.31496062992125984"/>
  <pageSetup paperSize="9" scale="54" firstPageNumber="9" orientation="landscape" useFirstPageNumber="1" r:id="rId1"/>
  <headerFooter alignWithMargins="0">
    <oddHeader xml:space="preserve">&amp;C
&amp;"Times New Roman,обычный"&amp;14 11&amp;R&amp;"Times New Roman,обычный"&amp;14Продовження додатка 3
Таблиця 4  
</oddHeader>
  </headerFooter>
  <ignoredErrors>
    <ignoredError sqref="B7" numberStoredAsText="1"/>
    <ignoredError sqref="H6" evalError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6</vt:i4>
      </vt:variant>
      <vt:variant>
        <vt:lpstr>Іменовані діапазони</vt:lpstr>
      </vt:variant>
      <vt:variant>
        <vt:i4>9</vt:i4>
      </vt:variant>
    </vt:vector>
  </HeadingPairs>
  <TitlesOfParts>
    <vt:vector size="15" baseType="lpstr">
      <vt:lpstr>2024 р</vt:lpstr>
      <vt:lpstr>Аркуш1</vt:lpstr>
      <vt:lpstr>I. Фін результат</vt:lpstr>
      <vt:lpstr>ІІ. Розр. з бюджетом</vt:lpstr>
      <vt:lpstr>ІІІ. Рух грош. коштів</vt:lpstr>
      <vt:lpstr>IV. Кап. інвестиції</vt:lpstr>
      <vt:lpstr>'2024 р'!Заголовки_для_друку</vt:lpstr>
      <vt:lpstr>'I. Фін результат'!Заголовки_для_друку</vt:lpstr>
      <vt:lpstr>'ІІ. Розр. з бюджетом'!Заголовки_для_друку</vt:lpstr>
      <vt:lpstr>'ІІІ. Рух грош. коштів'!Заголовки_для_друку</vt:lpstr>
      <vt:lpstr>'2024 р'!Область_друку</vt:lpstr>
      <vt:lpstr>'I. Фін результат'!Область_друку</vt:lpstr>
      <vt:lpstr>'IV. Кап. інвестиції'!Область_друку</vt:lpstr>
      <vt:lpstr>'ІІ. Розр. з бюджетом'!Область_друку</vt:lpstr>
      <vt:lpstr>'ІІІ. Рух грош. коштів'!Область_друку</vt:lpstr>
    </vt:vector>
  </TitlesOfParts>
  <Company>ME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</dc:creator>
  <cp:lastModifiedBy>Мирослава</cp:lastModifiedBy>
  <cp:lastPrinted>2026-03-16T06:44:03Z</cp:lastPrinted>
  <dcterms:created xsi:type="dcterms:W3CDTF">2003-03-13T16:00:22Z</dcterms:created>
  <dcterms:modified xsi:type="dcterms:W3CDTF">2026-03-16T06:44:07Z</dcterms:modified>
</cp:coreProperties>
</file>