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60 позачергова\Рішення\"/>
    </mc:Choice>
  </mc:AlternateContent>
  <xr:revisionPtr revIDLastSave="0" documentId="8_{DA1FC839-203B-415C-8031-987BD15877B7}" xr6:coauthVersionLast="47" xr6:coauthVersionMax="47" xr10:uidLastSave="{00000000-0000-0000-0000-000000000000}"/>
  <bookViews>
    <workbookView xWindow="-120" yWindow="-120" windowWidth="29040" windowHeight="15720" xr2:uid="{AA9C5D76-82E3-4B2B-9ECE-ABBB98790653}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8" i="12" l="1"/>
  <c r="F27" i="12"/>
  <c r="F24" i="12"/>
  <c r="F23" i="12" s="1"/>
  <c r="F29" i="12" s="1"/>
  <c r="E27" i="12"/>
  <c r="D27" i="12"/>
  <c r="F20" i="12"/>
  <c r="F17" i="12" s="1"/>
  <c r="F12" i="12" s="1"/>
  <c r="F21" i="12" s="1"/>
  <c r="E20" i="12"/>
  <c r="D20" i="12"/>
  <c r="C20" i="12"/>
  <c r="D39" i="12"/>
  <c r="D42" i="12"/>
  <c r="E44" i="12" s="1"/>
  <c r="J2" i="12"/>
  <c r="M2" i="12" s="1"/>
  <c r="O2" i="12"/>
  <c r="O8" i="12" s="1"/>
  <c r="M3" i="12"/>
  <c r="P3" i="12" s="1"/>
  <c r="O3" i="12"/>
  <c r="M4" i="12"/>
  <c r="P4" i="12" s="1"/>
  <c r="O4" i="12"/>
  <c r="M5" i="12"/>
  <c r="P5" i="12" s="1"/>
  <c r="O5" i="12"/>
  <c r="M6" i="12"/>
  <c r="P6" i="12" s="1"/>
  <c r="O6" i="12"/>
  <c r="M7" i="12"/>
  <c r="P7" i="12" s="1"/>
  <c r="O7" i="12"/>
  <c r="K8" i="12"/>
  <c r="K28" i="12" s="1"/>
  <c r="L8" i="12"/>
  <c r="N8" i="12"/>
  <c r="N28" i="12" s="1"/>
  <c r="M10" i="12"/>
  <c r="P10" i="12"/>
  <c r="O10" i="12"/>
  <c r="O27" i="12" s="1"/>
  <c r="M11" i="12"/>
  <c r="P11" i="12"/>
  <c r="M12" i="12"/>
  <c r="P12" i="12"/>
  <c r="O12" i="12"/>
  <c r="J13" i="12"/>
  <c r="J27" i="12" s="1"/>
  <c r="J28" i="12" s="1"/>
  <c r="M13" i="12"/>
  <c r="P13" i="12"/>
  <c r="O13" i="12"/>
  <c r="M14" i="12"/>
  <c r="P14" i="12"/>
  <c r="O14" i="12"/>
  <c r="C15" i="12"/>
  <c r="C16" i="12"/>
  <c r="E17" i="12"/>
  <c r="E12" i="12" s="1"/>
  <c r="E21" i="12" s="1"/>
  <c r="C18" i="12"/>
  <c r="C17" i="12" s="1"/>
  <c r="C12" i="12" s="1"/>
  <c r="C21" i="12" s="1"/>
  <c r="C19" i="12"/>
  <c r="M19" i="12"/>
  <c r="P19" i="12"/>
  <c r="O19" i="12"/>
  <c r="J20" i="12"/>
  <c r="M20" i="12" s="1"/>
  <c r="L20" i="12"/>
  <c r="O20" i="12"/>
  <c r="D24" i="12"/>
  <c r="D23" i="12"/>
  <c r="D29" i="12"/>
  <c r="E24" i="12"/>
  <c r="E23" i="12"/>
  <c r="E29" i="12"/>
  <c r="C50" i="12"/>
  <c r="C25" i="12"/>
  <c r="C26" i="12"/>
  <c r="C24" i="12"/>
  <c r="C23" i="12"/>
  <c r="C29" i="12" s="1"/>
  <c r="M26" i="12"/>
  <c r="O26" i="12"/>
  <c r="C27" i="12"/>
  <c r="K27" i="12"/>
  <c r="L27" i="12"/>
  <c r="L28" i="12"/>
  <c r="N27" i="12"/>
  <c r="I39" i="12"/>
  <c r="J39" i="12"/>
  <c r="E42" i="12"/>
  <c r="D45" i="12"/>
  <c r="D46" i="12"/>
  <c r="B47" i="12"/>
  <c r="D47" i="12" s="1"/>
  <c r="C47" i="12"/>
  <c r="J8" i="12"/>
  <c r="D17" i="12"/>
  <c r="D12" i="12"/>
  <c r="D21" i="12"/>
  <c r="O28" i="12" l="1"/>
  <c r="P2" i="12"/>
  <c r="P8" i="12" s="1"/>
  <c r="M8" i="12"/>
  <c r="P20" i="12"/>
  <c r="P27" i="12" s="1"/>
  <c r="M27" i="12"/>
  <c r="B50" i="12"/>
  <c r="D50" i="12" s="1"/>
  <c r="M28" i="12" l="1"/>
  <c r="P28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<sst xmlns="http://schemas.openxmlformats.org/spreadsheetml/2006/main" count="102" uniqueCount="94">
  <si>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</si>
  <si>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</si>
  <si>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</si>
  <si>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</si>
  <si>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</si>
  <si>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</si>
  <si>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</si>
  <si>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</si>
  <si>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</si>
  <si>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</si>
  <si>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</si>
  <si>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</si>
  <si>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</si>
  <si>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</si>
  <si>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</si>
  <si>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</si>
  <si>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</si>
  <si>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</si>
  <si>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</si>
  <si>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</si>
  <si>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</si>
  <si>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</si>
  <si>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</si>
  <si>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</si>
  <si>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</si>
  <si>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</si>
  <si>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</si>
  <si>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</si>
  <si>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</si>
  <si>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</si>
  <si>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</si>
  <si>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</si>
  <si>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</si>
  <si>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</si>
  <si>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</si>
  <si>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</si>
  <si>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</si>
  <si>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</si>
  <si>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</si>
  <si>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</si>
  <si>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</si>
  <si>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</si>
  <si>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</si>
  <si>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</si>
  <si>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</si>
  <si>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</si>
  <si>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</si>
  <si>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</si>
  <si>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</si>
  <si>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</si>
  <si>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</si>
  <si>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</si>
  <si>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</si>
  <si>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</si>
  <si>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</si>
  <si>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</si>
  <si>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</si>
  <si>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</si>
  <si>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</si>
  <si>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</si>
  <si>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</si>
  <si>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</si>
  <si>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</si>
  <si>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</si>
  <si>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</si>
  <si>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</si>
  <si>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</si>
  <si>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</si>
  <si>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</si>
  <si>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</si>
  <si>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</si>
  <si>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</si>
  <si>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</si>
  <si>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</si>
  <si>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</si>
  <si>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</si>
  <si>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</si>
  <si>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</si>
  <si>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</si>
  <si>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</si>
  <si>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</si>
  <si>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</si>
  <si>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</si>
  <si>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</si>
  <si>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</si>
  <si>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</si>
  <si>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</si>
  <si>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</si>
  <si>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</si>
  <si>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</si>
  <si>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t>передано 60 сесією</t>
  </si>
  <si>
    <t>Василь СИДОР</t>
  </si>
  <si>
    <t>Міський голова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</si>
  <si>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23.06.2026  №   20 -60/2026 «Про внесення змін до бюджету Славутської міської територіальної громади на 2026 рік»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</si>
</sst>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97" formatCode="0.0"/>
    <numFmt numFmtId="213" formatCode="#,##0.00;\-#,##0.00;#,&quot;-&quot;"/>
  </numFmts>
  <fonts count="64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60" fillId="26" borderId="0" applyNumberFormat="0" applyBorder="0" applyAlignment="0" applyProtection="0"/>
    <xf numFmtId="0" fontId="61" fillId="27" borderId="0" applyNumberFormat="0" applyBorder="0" applyAlignment="0" applyProtection="0"/>
    <xf numFmtId="0" fontId="62" fillId="28" borderId="0" applyNumberFormat="0" applyBorder="0" applyAlignment="0" applyProtection="0"/>
    <xf numFmtId="0" fontId="63" fillId="29" borderId="0" applyNumberFormat="0" applyBorder="0" applyAlignment="0" applyProtection="0"/>
    <xf numFmtId="0" fontId="63" fillId="30" borderId="0" applyNumberFormat="0" applyBorder="0" applyAlignment="0" applyProtection="0"/>
    <xf numFmtId="0" fontId="63" fillId="31" borderId="0" applyNumberFormat="0" applyBorder="0" applyAlignment="0" applyProtection="0"/>
    <xf numFmtId="0" fontId="62" fillId="32" borderId="0" applyNumberFormat="0" applyBorder="0" applyAlignment="0" applyProtection="0"/>
    <xf numFmtId="0" fontId="63" fillId="33" borderId="0" applyNumberFormat="0" applyBorder="0" applyAlignment="0" applyProtection="0"/>
    <xf numFmtId="0" fontId="63" fillId="34" borderId="0" applyNumberFormat="0" applyBorder="0" applyAlignment="0" applyProtection="0"/>
    <xf numFmtId="0" fontId="63" fillId="35" borderId="0" applyNumberFormat="0" applyBorder="0" applyAlignment="0" applyProtection="0"/>
    <xf numFmtId="0" fontId="62" fillId="36" borderId="0" applyNumberFormat="0" applyBorder="0" applyAlignment="0" applyProtection="0"/>
    <xf numFmtId="0" fontId="63" fillId="37" borderId="0" applyNumberFormat="0" applyBorder="0" applyAlignment="0" applyProtection="0"/>
    <xf numFmtId="0" fontId="63" fillId="38" borderId="0" applyNumberFormat="0" applyBorder="0" applyAlignment="0" applyProtection="0"/>
    <xf numFmtId="0" fontId="63" fillId="39" borderId="0" applyNumberFormat="0" applyBorder="0" applyAlignment="0" applyProtection="0"/>
    <xf numFmtId="0" fontId="62" fillId="40" borderId="0" applyNumberFormat="0" applyBorder="0" applyAlignment="0" applyProtection="0"/>
    <xf numFmtId="0" fontId="63" fillId="41" borderId="0" applyNumberFormat="0" applyBorder="0" applyAlignment="0" applyProtection="0"/>
    <xf numFmtId="0" fontId="63" fillId="42" borderId="0" applyNumberFormat="0" applyBorder="0" applyAlignment="0" applyProtection="0"/>
    <xf numFmtId="0" fontId="63" fillId="43" borderId="0" applyNumberFormat="0" applyBorder="0" applyAlignment="0" applyProtection="0"/>
    <xf numFmtId="0" fontId="62" fillId="44" borderId="0" applyNumberFormat="0" applyBorder="0" applyAlignment="0" applyProtection="0"/>
    <xf numFmtId="0" fontId="63" fillId="45" borderId="0" applyNumberFormat="0" applyBorder="0" applyAlignment="0" applyProtection="0"/>
    <xf numFmtId="0" fontId="63" fillId="46" borderId="0" applyNumberFormat="0" applyBorder="0" applyAlignment="0" applyProtection="0"/>
    <xf numFmtId="0" fontId="63" fillId="47" borderId="0" applyNumberFormat="0" applyBorder="0" applyAlignment="0" applyProtection="0"/>
    <xf numFmtId="0" fontId="62" fillId="48" borderId="0" applyNumberFormat="0" applyBorder="0" applyAlignment="0" applyProtection="0"/>
    <xf numFmtId="0" fontId="63" fillId="49" borderId="0" applyNumberFormat="0" applyBorder="0" applyAlignment="0" applyProtection="0"/>
    <xf numFmtId="0" fontId="63" fillId="50" borderId="0" applyNumberFormat="0" applyBorder="0" applyAlignment="0" applyProtection="0"/>
    <xf numFmtId="0" fontId="63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1" xfId="0" applyNumberFormat="1" applyFont="1" applyBorder="1"/>
    <xf numFmtId="4" fontId="45" fillId="0" borderId="12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2" fillId="0" borderId="5" xfId="0" applyFont="1" applyBorder="1" applyAlignment="1">
      <alignment horizontal="center" vertical="center"/>
    </xf>
    <xf numFmtId="0" fontId="53" fillId="0" borderId="5" xfId="0" applyFont="1" applyBorder="1" applyAlignment="1">
      <alignment vertical="center" wrapText="1"/>
    </xf>
    <xf numFmtId="213" fontId="52" fillId="0" borderId="5" xfId="0" applyNumberFormat="1" applyFont="1" applyBorder="1" applyAlignment="1">
      <alignment horizontal="right" vertical="center"/>
    </xf>
    <xf numFmtId="0" fontId="54" fillId="0" borderId="5" xfId="0" applyFont="1" applyBorder="1" applyAlignment="1">
      <alignment horizontal="center" vertical="center"/>
    </xf>
    <xf numFmtId="0" fontId="55" fillId="0" borderId="5" xfId="0" applyFont="1" applyBorder="1" applyAlignment="1">
      <alignment vertical="center" wrapText="1"/>
    </xf>
    <xf numFmtId="213" fontId="54" fillId="0" borderId="5" xfId="0" applyNumberFormat="1" applyFont="1" applyBorder="1" applyAlignment="1">
      <alignment horizontal="right" vertical="center"/>
    </xf>
    <xf numFmtId="0" fontId="56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6" fillId="24" borderId="5" xfId="0" applyFont="1" applyFill="1" applyBorder="1" applyAlignment="1">
      <alignment horizontal="center" vertical="center" wrapText="1"/>
    </xf>
    <xf numFmtId="213" fontId="52" fillId="24" borderId="5" xfId="0" applyNumberFormat="1" applyFont="1" applyFill="1" applyBorder="1" applyAlignment="1">
      <alignment horizontal="right" vertical="center"/>
    </xf>
    <xf numFmtId="213" fontId="52" fillId="24" borderId="5" xfId="0" applyNumberFormat="1" applyFont="1" applyFill="1" applyBorder="1" applyAlignment="1">
      <alignment horizontal="right"/>
    </xf>
    <xf numFmtId="0" fontId="52" fillId="24" borderId="5" xfId="0" applyFont="1" applyFill="1" applyBorder="1" applyAlignment="1">
      <alignment horizontal="center"/>
    </xf>
    <xf numFmtId="0" fontId="57" fillId="24" borderId="5" xfId="0" applyFont="1" applyFill="1" applyBorder="1"/>
    <xf numFmtId="213" fontId="52" fillId="25" borderId="5" xfId="0" applyNumberFormat="1" applyFont="1" applyFill="1" applyBorder="1" applyAlignment="1">
      <alignment horizontal="right" vertical="center"/>
    </xf>
    <xf numFmtId="213" fontId="52" fillId="25" borderId="5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58" fillId="0" borderId="5" xfId="0" applyFont="1" applyBorder="1" applyAlignment="1">
      <alignment horizontal="center" vertical="center" wrapText="1"/>
    </xf>
    <xf numFmtId="0" fontId="59" fillId="0" borderId="5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/>
    </xf>
    <xf numFmtId="0" fontId="5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7" fillId="24" borderId="5" xfId="0" applyFont="1" applyFill="1" applyBorder="1" applyAlignment="1">
      <alignment horizontal="center" vertical="center" wrapText="1"/>
    </xf>
    <xf numFmtId="0" fontId="52" fillId="0" borderId="6" xfId="0" applyFont="1" applyBorder="1" applyAlignment="1">
      <alignment horizontal="center" vertical="center"/>
    </xf>
    <xf numFmtId="0" fontId="54" fillId="0" borderId="14" xfId="0" applyFont="1" applyBorder="1" applyAlignment="1"/>
    <xf numFmtId="0" fontId="54" fillId="0" borderId="7" xfId="0" applyFont="1" applyBorder="1" applyAlignment="1"/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</cellXfs>
  <cellStyles count="81">
    <cellStyle name="20% - Акцент1" xfId="1" xr:uid="{2014E97C-F803-4BBD-8EC3-72DE73744814}"/>
    <cellStyle name="20% - Акцент2" xfId="2" xr:uid="{515D6325-FCEC-4EC9-95A4-33AC5005C555}"/>
    <cellStyle name="20% - Акцент3" xfId="3" xr:uid="{5857E7B1-57FD-4B3F-9A79-24C2A809410B}"/>
    <cellStyle name="20% - Акцент4" xfId="4" xr:uid="{0998C00C-EF9B-4E75-8E2F-8205A3F8B8C6}"/>
    <cellStyle name="20% - Акцент5" xfId="5" xr:uid="{16B1532E-6F32-4025-884E-01E298B0329F}"/>
    <cellStyle name="20% - Акцент6" xfId="6" xr:uid="{120EC6DC-A285-4BB6-B979-58708F812D5A}"/>
    <cellStyle name="20% – колірна тема 1" xfId="58" builtinId="30" hidden="1"/>
    <cellStyle name="20% – колірна тема 2" xfId="62" builtinId="34" hidden="1"/>
    <cellStyle name="20% – колірна тема 3" xfId="66" builtinId="38" hidden="1"/>
    <cellStyle name="20% – колірна тема 4" xfId="70" builtinId="42" hidden="1"/>
    <cellStyle name="20% – колірна тема 5" xfId="74" builtinId="46" hidden="1"/>
    <cellStyle name="20% – колірна тема 6" xfId="78" builtinId="50" hidden="1"/>
    <cellStyle name="40% - Акцент1" xfId="7" xr:uid="{A701C149-0299-4949-88B0-9C00DE212D9C}"/>
    <cellStyle name="40% - Акцент2" xfId="8" xr:uid="{17711BAB-989D-4470-A9E0-4A0E434F2BF1}"/>
    <cellStyle name="40% - Акцент3" xfId="9" xr:uid="{02DE53F5-CDF6-4438-8E72-3E43F6F2F85C}"/>
    <cellStyle name="40% - Акцент4" xfId="10" xr:uid="{FFC66A31-9132-4480-B8B6-9C53572CD8D0}"/>
    <cellStyle name="40% - Акцент5" xfId="11" xr:uid="{C3E949D5-8B7E-4FF4-ABEF-58EAB6052DD1}"/>
    <cellStyle name="40% - Акцент6" xfId="12" xr:uid="{8ECA905E-7D8E-43B6-9851-262E0D9E80B9}"/>
    <cellStyle name="40% – колірна тема 1" xfId="59" builtinId="31" hidden="1"/>
    <cellStyle name="40% – колірна тема 2" xfId="63" builtinId="35" hidden="1"/>
    <cellStyle name="40% – колірна тема 3" xfId="67" builtinId="39" hidden="1"/>
    <cellStyle name="40% – колірна тема 4" xfId="71" builtinId="43" hidden="1"/>
    <cellStyle name="40% – колірна тема 5" xfId="75" builtinId="47" hidden="1"/>
    <cellStyle name="40% – колірна тема 6" xfId="79" builtinId="51" hidden="1"/>
    <cellStyle name="60% - Акцент1" xfId="13" xr:uid="{AD8950FF-2795-4614-9469-D56B261B6088}"/>
    <cellStyle name="60% - Акцент2" xfId="14" xr:uid="{9339E407-7D55-4FB0-B09C-CC6DCBC30A9C}"/>
    <cellStyle name="60% - Акцент3" xfId="15" xr:uid="{9F068155-8DC3-4EA7-B5A2-4EE9675C2782}"/>
    <cellStyle name="60% - Акцент4" xfId="16" xr:uid="{0079A24E-0F70-4CF8-83D4-93307E781696}"/>
    <cellStyle name="60% - Акцент5" xfId="17" xr:uid="{AA5962FB-8A52-4BA0-81E8-9D399854EC19}"/>
    <cellStyle name="60% - Акцент6" xfId="18" xr:uid="{17798253-0DE8-48E5-A00C-C105A0FE6D4C}"/>
    <cellStyle name="60% – колірна тема 1" xfId="60" builtinId="32" hidden="1"/>
    <cellStyle name="60% – колірна тема 2" xfId="64" builtinId="36" hidden="1"/>
    <cellStyle name="60% – колірна тема 3" xfId="68" builtinId="40" hidden="1"/>
    <cellStyle name="60% – колірна тема 4" xfId="72" builtinId="44" hidden="1"/>
    <cellStyle name="60% – колірна тема 5" xfId="76" builtinId="48" hidden="1"/>
    <cellStyle name="60% – колірна тема 6" xfId="80" builtinId="52" hidden="1"/>
    <cellStyle name="Normal_meresha_07" xfId="19" xr:uid="{89B693C2-A3CE-4455-8E6C-20CDF2AC9AE2}"/>
    <cellStyle name="Акцент1" xfId="20" xr:uid="{21C6F51B-B785-4E01-87D5-0E8E73E9C1FC}"/>
    <cellStyle name="Акцент2" xfId="21" xr:uid="{D50ECBFF-116F-46C1-A414-76FE7D9B690A}"/>
    <cellStyle name="Акцент3" xfId="22" xr:uid="{1D373374-C1AD-4209-A639-FF1F0A0DA5DB}"/>
    <cellStyle name="Акцент4" xfId="23" xr:uid="{80C611A3-2503-4DC8-AF30-41F4C0E1560A}"/>
    <cellStyle name="Акцент5" xfId="24" xr:uid="{807910BF-A0EA-4ACF-A624-9874679A0675}"/>
    <cellStyle name="Акцент6" xfId="25" xr:uid="{0DF73B54-9384-419A-9C3C-A1B9AD6FC39F}"/>
    <cellStyle name="Вывод" xfId="26" xr:uid="{B8E37D80-AC7B-4392-9654-0956177B384B}"/>
    <cellStyle name="Вычисление" xfId="27" xr:uid="{D0532907-EEBE-4813-8853-CAFC5792FB71}"/>
    <cellStyle name="Гарний" xfId="55" builtinId="26" hidden="1"/>
    <cellStyle name="Звичайний" xfId="0" builtinId="0"/>
    <cellStyle name="Звичайний 10" xfId="28" xr:uid="{4B0A2CE4-F11A-4D2F-A44C-0ECE67BC6C1C}"/>
    <cellStyle name="Звичайний 11" xfId="29" xr:uid="{3B1B0D1B-4FF6-4366-B5C8-24A3F9AD586E}"/>
    <cellStyle name="Звичайний 12" xfId="30" xr:uid="{220EACBA-18CB-4125-9309-3B45C904359E}"/>
    <cellStyle name="Звичайний 13" xfId="31" xr:uid="{D327EC96-09E4-4021-84CC-2B510FFC75B4}"/>
    <cellStyle name="Звичайний 14" xfId="32" xr:uid="{4630F42B-CDDB-4F7A-90E1-927DAFFAA622}"/>
    <cellStyle name="Звичайний 15" xfId="33" xr:uid="{ED97CC91-7D63-43D0-B199-9E921C7A031F}"/>
    <cellStyle name="Звичайний 16" xfId="34" xr:uid="{5567DC2B-6DD3-4A34-8D4A-56876066A1FD}"/>
    <cellStyle name="Звичайний 17" xfId="35" xr:uid="{843E2690-37B4-45F8-97C8-6AC2CC574A77}"/>
    <cellStyle name="Звичайний 18" xfId="36" xr:uid="{509D8B03-4F27-4D05-B227-D99AD7C019A0}"/>
    <cellStyle name="Звичайний 19" xfId="37" xr:uid="{63B097F6-1B92-43D6-A677-A6CCF37BA751}"/>
    <cellStyle name="Звичайний 2" xfId="38" xr:uid="{3EEA35FF-F65C-488C-A835-D0A3D1BD65F5}"/>
    <cellStyle name="Звичайний 20" xfId="39" xr:uid="{DD91E043-C572-4EE5-B463-F3A7CC0EAD70}"/>
    <cellStyle name="Звичайний 3" xfId="40" xr:uid="{E22EDEF6-CF12-4AE9-9C93-259CC808DDB0}"/>
    <cellStyle name="Звичайний 4" xfId="41" xr:uid="{280857AD-4D72-4C3D-A6B0-76AD57BFCB3D}"/>
    <cellStyle name="Звичайний 5" xfId="42" xr:uid="{0E87D35E-0435-4C11-99F6-DED91D7B1835}"/>
    <cellStyle name="Звичайний 6" xfId="43" xr:uid="{440A90BC-FDA8-48F7-9BEC-FC7B3EB8E2E5}"/>
    <cellStyle name="Звичайний 7" xfId="44" xr:uid="{FD190F17-EBBD-4182-ACF2-AD24AA4F730B}"/>
    <cellStyle name="Звичайний 8" xfId="45" xr:uid="{6EA8B5FB-2D55-4344-9B98-BB665DECDF8D}"/>
    <cellStyle name="Звичайний 9" xfId="46" xr:uid="{57710F93-34EB-4FEA-ACE2-3BFC90E58F9D}"/>
    <cellStyle name="Итог" xfId="47" xr:uid="{19B5249A-5859-4630-8E3E-FF8C50D6DC74}"/>
    <cellStyle name="Колірна тема 1" xfId="57" builtinId="29" hidden="1"/>
    <cellStyle name="Колірна тема 2" xfId="61" builtinId="33" hidden="1"/>
    <cellStyle name="Колірна тема 3" xfId="65" builtinId="37" hidden="1"/>
    <cellStyle name="Колірна тема 4" xfId="69" builtinId="41" hidden="1"/>
    <cellStyle name="Колірна тема 5" xfId="73" builtinId="45" hidden="1"/>
    <cellStyle name="Колірна тема 6" xfId="77" builtinId="49" hidden="1"/>
    <cellStyle name="Нейтральний" xfId="56" builtinId="28" hidden="1"/>
    <cellStyle name="Нейтральный" xfId="48" xr:uid="{13A234E3-5B9B-40A1-8138-561C44A3F71F}"/>
    <cellStyle name="Обычный 2" xfId="49" xr:uid="{26DCF3E7-8A0A-43DB-A34F-1F0046C87626}"/>
    <cellStyle name="Плохой" xfId="50" xr:uid="{48D062F8-1FCD-43F0-BC30-63627E76EEA6}"/>
    <cellStyle name="Пояснение" xfId="51" xr:uid="{3567F16A-94B2-45D2-ABF5-2D43D19CB8BE}"/>
    <cellStyle name="Примечание" xfId="52" xr:uid="{041462B9-E0CB-4402-8B56-87F7F330D53E}"/>
    <cellStyle name="Стиль 1" xfId="53" xr:uid="{E192D56F-5837-41FA-9839-3C3513EDFAD2}"/>
    <cellStyle name="Хороший" xfId="54" xr:uid="{F6969BBF-89CF-4FE4-92B9-97AC1B2E4997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32E3C-BAD0-4840-A634-4F4BC9DF1D1C}">
  <dimension ref="A1:AL54"/>
  <sheetViews>
    <sheetView showGridLines="0" showZeros="0" tabSelected="1" view="pageBreakPreview" zoomScaleNormal="100" workbookViewId="0">
      <selection activeCell="AU13" sqref="AU13"/>
    </sheetView>
  </sheetViews>
  <sheetFormatPr defaultColWidth="9.1640625" defaultRowHeight="12.75" customHeight="1" x14ac:dyDescent="0.2"/>
  <cols>
    <col min="1" max="1" width="10.8320312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D1" s="156" t="s">
        <v>93</v>
      </c>
      <c r="E1" s="156"/>
      <c r="F1" s="156"/>
      <c r="G1" s="76"/>
      <c r="H1" s="77"/>
      <c r="I1" s="78"/>
      <c r="J1" s="79" t="s">
        <v>86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3.75" customHeight="1" x14ac:dyDescent="0.25">
      <c r="A2" s="75"/>
      <c r="B2" s="68"/>
      <c r="C2" s="85"/>
      <c r="D2" s="85"/>
      <c r="E2" s="85"/>
      <c r="F2" s="85"/>
      <c r="G2" s="76"/>
      <c r="H2" s="151" t="s">
        <v>51</v>
      </c>
      <c r="I2" s="152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8" t="s">
        <v>89</v>
      </c>
      <c r="B3" s="168"/>
      <c r="C3" s="168"/>
      <c r="D3" s="168"/>
      <c r="E3" s="168"/>
      <c r="F3" s="168"/>
      <c r="G3" s="92"/>
      <c r="H3" s="169" t="s">
        <v>37</v>
      </c>
      <c r="I3" s="170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0">
        <v>2254500000</v>
      </c>
      <c r="B4" s="160"/>
      <c r="C4" s="99"/>
      <c r="D4" s="99"/>
      <c r="E4" s="99"/>
      <c r="F4" s="99"/>
      <c r="G4" s="92"/>
      <c r="H4" s="93" t="s">
        <v>50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1" t="s">
        <v>41</v>
      </c>
      <c r="B5" s="161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3.5" customHeight="1" x14ac:dyDescent="0.25">
      <c r="A6" s="153"/>
      <c r="B6" s="153"/>
      <c r="C6" s="153"/>
      <c r="D6" s="153"/>
      <c r="E6" s="153"/>
      <c r="F6" s="150" t="s">
        <v>49</v>
      </c>
      <c r="G6" s="100"/>
      <c r="H6" s="169" t="s">
        <v>45</v>
      </c>
      <c r="I6" s="170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5" customFormat="1" ht="22.5" customHeight="1" x14ac:dyDescent="0.25">
      <c r="A7" s="158" t="s">
        <v>0</v>
      </c>
      <c r="B7" s="158" t="s">
        <v>53</v>
      </c>
      <c r="C7" s="162" t="s">
        <v>42</v>
      </c>
      <c r="D7" s="157" t="s">
        <v>1</v>
      </c>
      <c r="E7" s="157" t="s">
        <v>2</v>
      </c>
      <c r="F7" s="157"/>
      <c r="G7" s="101"/>
      <c r="H7" s="166" t="s">
        <v>10</v>
      </c>
      <c r="I7" s="167"/>
      <c r="J7" s="96">
        <v>100000</v>
      </c>
      <c r="K7" s="102"/>
      <c r="L7" s="103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4"/>
      <c r="R7" s="104"/>
    </row>
    <row r="8" spans="1:18" s="105" customFormat="1" ht="29.25" customHeight="1" x14ac:dyDescent="0.25">
      <c r="A8" s="158"/>
      <c r="B8" s="158"/>
      <c r="C8" s="162"/>
      <c r="D8" s="157"/>
      <c r="E8" s="158" t="s">
        <v>54</v>
      </c>
      <c r="F8" s="158" t="s">
        <v>55</v>
      </c>
      <c r="G8" s="106"/>
      <c r="H8" s="171" t="s">
        <v>46</v>
      </c>
      <c r="I8" s="171"/>
      <c r="J8" s="107">
        <f>J2+J3+J4+J5+J6+J7</f>
        <v>12527276.76</v>
      </c>
      <c r="K8" s="107">
        <f t="shared" ref="K8:P8" si="3">K2+K3+K4+K5+K6+K7</f>
        <v>0</v>
      </c>
      <c r="L8" s="107">
        <f t="shared" si="3"/>
        <v>12427000</v>
      </c>
      <c r="M8" s="107">
        <f t="shared" si="3"/>
        <v>100276.7600000003</v>
      </c>
      <c r="N8" s="107">
        <f t="shared" si="3"/>
        <v>0</v>
      </c>
      <c r="O8" s="107">
        <f t="shared" si="3"/>
        <v>12427000</v>
      </c>
      <c r="P8" s="107">
        <f t="shared" si="3"/>
        <v>100276.7600000003</v>
      </c>
      <c r="Q8" s="104"/>
      <c r="R8" s="104"/>
    </row>
    <row r="9" spans="1:18" s="105" customFormat="1" ht="22.5" customHeight="1" x14ac:dyDescent="0.25">
      <c r="A9" s="158"/>
      <c r="B9" s="158"/>
      <c r="C9" s="162"/>
      <c r="D9" s="157"/>
      <c r="E9" s="158"/>
      <c r="F9" s="158"/>
      <c r="G9" s="106"/>
      <c r="H9" s="108"/>
      <c r="I9" s="109"/>
      <c r="J9" s="107"/>
      <c r="K9" s="107"/>
      <c r="L9" s="107"/>
      <c r="M9" s="107"/>
      <c r="N9" s="110"/>
      <c r="O9" s="107"/>
      <c r="P9" s="107"/>
      <c r="Q9" s="104"/>
      <c r="R9" s="104"/>
    </row>
    <row r="10" spans="1:18" s="137" customFormat="1" ht="13.5" customHeight="1" x14ac:dyDescent="0.25">
      <c r="A10" s="134">
        <v>1</v>
      </c>
      <c r="B10" s="134">
        <v>2</v>
      </c>
      <c r="C10" s="143">
        <v>3</v>
      </c>
      <c r="D10" s="134">
        <v>4</v>
      </c>
      <c r="E10" s="134">
        <v>5</v>
      </c>
      <c r="F10" s="134">
        <v>6</v>
      </c>
      <c r="G10" s="135"/>
      <c r="H10" s="154" t="s">
        <v>11</v>
      </c>
      <c r="I10" s="155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6"/>
      <c r="R10" s="136"/>
    </row>
    <row r="11" spans="1:18" s="114" customFormat="1" ht="17.25" customHeight="1" x14ac:dyDescent="0.25">
      <c r="A11" s="163" t="s">
        <v>33</v>
      </c>
      <c r="B11" s="164"/>
      <c r="C11" s="164"/>
      <c r="D11" s="164"/>
      <c r="E11" s="164"/>
      <c r="F11" s="165"/>
      <c r="G11" s="112"/>
      <c r="H11" s="154" t="s">
        <v>12</v>
      </c>
      <c r="I11" s="155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3"/>
      <c r="R11" s="113"/>
    </row>
    <row r="12" spans="1:18" s="114" customFormat="1" ht="17.25" customHeight="1" x14ac:dyDescent="0.25">
      <c r="A12" s="128" t="s">
        <v>56</v>
      </c>
      <c r="B12" s="129" t="s">
        <v>3</v>
      </c>
      <c r="C12" s="144">
        <f>C17</f>
        <v>7181300</v>
      </c>
      <c r="D12" s="148">
        <f>D17</f>
        <v>-10583412</v>
      </c>
      <c r="E12" s="148">
        <f>E17</f>
        <v>17764712</v>
      </c>
      <c r="F12" s="148">
        <f>F17</f>
        <v>17533412</v>
      </c>
      <c r="G12" s="115"/>
      <c r="H12" s="154" t="s">
        <v>13</v>
      </c>
      <c r="I12" s="155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3"/>
      <c r="R12" s="113"/>
    </row>
    <row r="13" spans="1:18" s="114" customFormat="1" ht="15.75" customHeight="1" x14ac:dyDescent="0.25">
      <c r="A13" s="128" t="s">
        <v>57</v>
      </c>
      <c r="B13" s="129" t="s">
        <v>58</v>
      </c>
      <c r="C13" s="144">
        <v>0</v>
      </c>
      <c r="D13" s="130">
        <v>0</v>
      </c>
      <c r="E13" s="130">
        <v>0</v>
      </c>
      <c r="F13" s="130">
        <v>0</v>
      </c>
      <c r="G13" s="115"/>
      <c r="H13" s="154" t="s">
        <v>14</v>
      </c>
      <c r="I13" s="155"/>
      <c r="J13" s="96">
        <f>37.61+0.5</f>
        <v>38.11</v>
      </c>
      <c r="K13" s="102"/>
      <c r="L13" s="102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3"/>
      <c r="R13" s="113"/>
    </row>
    <row r="14" spans="1:18" s="114" customFormat="1" ht="33" customHeight="1" x14ac:dyDescent="0.25">
      <c r="A14" s="128" t="s">
        <v>59</v>
      </c>
      <c r="B14" s="129" t="s">
        <v>60</v>
      </c>
      <c r="C14" s="144">
        <v>0</v>
      </c>
      <c r="D14" s="130">
        <v>0</v>
      </c>
      <c r="E14" s="130">
        <v>0</v>
      </c>
      <c r="F14" s="130">
        <v>0</v>
      </c>
      <c r="G14" s="115"/>
      <c r="H14" s="166" t="s">
        <v>44</v>
      </c>
      <c r="I14" s="167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3"/>
      <c r="R14" s="113"/>
    </row>
    <row r="15" spans="1:18" s="116" customFormat="1" ht="21.75" customHeight="1" x14ac:dyDescent="0.2">
      <c r="A15" s="131" t="s">
        <v>61</v>
      </c>
      <c r="B15" s="132" t="s">
        <v>62</v>
      </c>
      <c r="C15" s="144">
        <f>D15+E15</f>
        <v>11100000</v>
      </c>
      <c r="D15" s="133">
        <v>11100000</v>
      </c>
      <c r="E15" s="133">
        <v>0</v>
      </c>
      <c r="F15" s="133">
        <v>0</v>
      </c>
    </row>
    <row r="16" spans="1:18" s="116" customFormat="1" ht="22.5" customHeight="1" x14ac:dyDescent="0.2">
      <c r="A16" s="131" t="s">
        <v>63</v>
      </c>
      <c r="B16" s="132" t="s">
        <v>64</v>
      </c>
      <c r="C16" s="144">
        <f>D16+E16</f>
        <v>-11100000</v>
      </c>
      <c r="D16" s="133">
        <v>-11100000</v>
      </c>
      <c r="E16" s="133">
        <v>0</v>
      </c>
      <c r="F16" s="133">
        <v>0</v>
      </c>
    </row>
    <row r="17" spans="1:26" s="116" customFormat="1" ht="29.25" customHeight="1" x14ac:dyDescent="0.2">
      <c r="A17" s="128" t="s">
        <v>65</v>
      </c>
      <c r="B17" s="129" t="s">
        <v>66</v>
      </c>
      <c r="C17" s="144">
        <f>C18-C19+C20</f>
        <v>7181300</v>
      </c>
      <c r="D17" s="148">
        <f>D18-D19+D20</f>
        <v>-10583412</v>
      </c>
      <c r="E17" s="148">
        <f>E18-E19+E20</f>
        <v>17764712</v>
      </c>
      <c r="F17" s="148">
        <f>F18-F19+F20</f>
        <v>17533412</v>
      </c>
    </row>
    <row r="18" spans="1:26" s="116" customFormat="1" ht="14.25" customHeight="1" x14ac:dyDescent="0.2">
      <c r="A18" s="131" t="s">
        <v>67</v>
      </c>
      <c r="B18" s="132" t="s">
        <v>68</v>
      </c>
      <c r="C18" s="144">
        <f>D18+E18</f>
        <v>10772427.65</v>
      </c>
      <c r="D18" s="133">
        <v>7051973</v>
      </c>
      <c r="E18" s="133">
        <v>3720454.65</v>
      </c>
      <c r="F18" s="133">
        <v>3455548.67</v>
      </c>
    </row>
    <row r="19" spans="1:26" s="114" customFormat="1" ht="21.75" customHeight="1" x14ac:dyDescent="0.25">
      <c r="A19" s="131" t="s">
        <v>69</v>
      </c>
      <c r="B19" s="132" t="s">
        <v>70</v>
      </c>
      <c r="C19" s="144">
        <f>D19+E19</f>
        <v>3591127.65</v>
      </c>
      <c r="D19" s="133">
        <v>101973</v>
      </c>
      <c r="E19" s="133">
        <v>3489154.65</v>
      </c>
      <c r="F19" s="133">
        <v>3455548.67</v>
      </c>
      <c r="G19" s="111"/>
      <c r="H19" s="166" t="s">
        <v>87</v>
      </c>
      <c r="I19" s="167"/>
      <c r="J19" s="117">
        <v>4241400</v>
      </c>
      <c r="K19" s="118"/>
      <c r="L19" s="118">
        <v>4241400</v>
      </c>
      <c r="M19" s="96">
        <f t="shared" si="4"/>
        <v>0</v>
      </c>
      <c r="N19" s="119"/>
      <c r="O19" s="96">
        <f t="shared" si="1"/>
        <v>4241400</v>
      </c>
      <c r="P19" s="96">
        <f t="shared" si="5"/>
        <v>0</v>
      </c>
      <c r="Q19" s="113"/>
      <c r="R19" s="113"/>
    </row>
    <row r="20" spans="1:26" s="114" customFormat="1" ht="45.75" customHeight="1" x14ac:dyDescent="0.25">
      <c r="A20" s="131" t="s">
        <v>71</v>
      </c>
      <c r="B20" s="132" t="s">
        <v>4</v>
      </c>
      <c r="C20" s="144">
        <f>D20+E20</f>
        <v>0</v>
      </c>
      <c r="D20" s="133">
        <f>-2000000-1257900-3000000-10164400-1111112</f>
        <v>-17533412</v>
      </c>
      <c r="E20" s="133">
        <f>2000000+1257900+3000000+10164400+1111112</f>
        <v>17533412</v>
      </c>
      <c r="F20" s="133">
        <f>2000000+1257900+3000000+10164400+1111112</f>
        <v>17533412</v>
      </c>
      <c r="G20" s="115"/>
      <c r="H20" s="166" t="s">
        <v>88</v>
      </c>
      <c r="I20" s="167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3"/>
      <c r="R20" s="113"/>
    </row>
    <row r="21" spans="1:26" s="120" customFormat="1" ht="28.5" customHeight="1" x14ac:dyDescent="0.3">
      <c r="A21" s="146" t="s">
        <v>72</v>
      </c>
      <c r="B21" s="147" t="s">
        <v>34</v>
      </c>
      <c r="C21" s="145">
        <f>C12</f>
        <v>7181300</v>
      </c>
      <c r="D21" s="149">
        <f>D12</f>
        <v>-10583412</v>
      </c>
      <c r="E21" s="149">
        <f>E12</f>
        <v>17764712</v>
      </c>
      <c r="F21" s="149">
        <f>F12</f>
        <v>17533412</v>
      </c>
      <c r="R21" s="138">
        <v>12427000</v>
      </c>
      <c r="S21" s="139"/>
      <c r="T21" s="139"/>
      <c r="U21" s="141" t="s">
        <v>82</v>
      </c>
      <c r="V21" s="139"/>
      <c r="W21" s="139"/>
      <c r="X21" s="140" t="s">
        <v>81</v>
      </c>
      <c r="Y21" s="139"/>
      <c r="Z21" s="120" t="s">
        <v>84</v>
      </c>
    </row>
    <row r="22" spans="1:26" s="120" customFormat="1" ht="18" customHeight="1" x14ac:dyDescent="0.25">
      <c r="A22" s="163" t="s">
        <v>35</v>
      </c>
      <c r="B22" s="164"/>
      <c r="C22" s="164"/>
      <c r="D22" s="164"/>
      <c r="E22" s="164"/>
      <c r="F22" s="165"/>
      <c r="R22" s="139"/>
      <c r="S22" s="139"/>
      <c r="T22" s="139"/>
      <c r="U22" s="139"/>
      <c r="V22" s="139"/>
      <c r="W22" s="139"/>
      <c r="X22" s="139"/>
      <c r="Y22" s="139"/>
    </row>
    <row r="23" spans="1:26" s="120" customFormat="1" ht="22.5" customHeight="1" x14ac:dyDescent="0.25">
      <c r="A23" s="128" t="s">
        <v>73</v>
      </c>
      <c r="B23" s="129" t="s">
        <v>74</v>
      </c>
      <c r="C23" s="144">
        <f>C24</f>
        <v>7181300</v>
      </c>
      <c r="D23" s="148">
        <f>D24</f>
        <v>-10583412</v>
      </c>
      <c r="E23" s="148">
        <f>E24</f>
        <v>17764712</v>
      </c>
      <c r="F23" s="148">
        <f>F24</f>
        <v>17533412</v>
      </c>
      <c r="X23" s="142" t="s">
        <v>83</v>
      </c>
      <c r="Z23" s="120" t="s">
        <v>84</v>
      </c>
    </row>
    <row r="24" spans="1:26" s="120" customFormat="1" ht="21.75" customHeight="1" x14ac:dyDescent="0.25">
      <c r="A24" s="128" t="s">
        <v>75</v>
      </c>
      <c r="B24" s="129" t="s">
        <v>76</v>
      </c>
      <c r="C24" s="144">
        <f>C25-C26+C27</f>
        <v>7181300</v>
      </c>
      <c r="D24" s="130">
        <f>D25-D26+D27</f>
        <v>-10583412</v>
      </c>
      <c r="E24" s="130">
        <f>E25-E26+E27</f>
        <v>17764712</v>
      </c>
      <c r="F24" s="130">
        <f>F25-F26+F27</f>
        <v>17533412</v>
      </c>
    </row>
    <row r="25" spans="1:26" s="120" customFormat="1" ht="18" customHeight="1" x14ac:dyDescent="0.25">
      <c r="A25" s="131" t="s">
        <v>77</v>
      </c>
      <c r="B25" s="132" t="s">
        <v>68</v>
      </c>
      <c r="C25" s="144">
        <f>D25+E25</f>
        <v>10772427.65</v>
      </c>
      <c r="D25" s="133">
        <v>7051973</v>
      </c>
      <c r="E25" s="133">
        <v>3720454.65</v>
      </c>
      <c r="F25" s="133">
        <v>3455548.67</v>
      </c>
      <c r="X25" s="120">
        <v>4241400</v>
      </c>
      <c r="Z25" s="120" t="s">
        <v>85</v>
      </c>
    </row>
    <row r="26" spans="1:26" s="123" customFormat="1" ht="25.5" customHeight="1" x14ac:dyDescent="0.25">
      <c r="A26" s="131" t="s">
        <v>78</v>
      </c>
      <c r="B26" s="132" t="s">
        <v>70</v>
      </c>
      <c r="C26" s="144">
        <f>D26+E26</f>
        <v>3591127.65</v>
      </c>
      <c r="D26" s="133">
        <v>101973</v>
      </c>
      <c r="E26" s="133">
        <v>3489154.65</v>
      </c>
      <c r="F26" s="133">
        <v>3455548.67</v>
      </c>
      <c r="G26" s="121"/>
      <c r="H26" s="177"/>
      <c r="I26" s="177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2"/>
      <c r="R26" s="122"/>
    </row>
    <row r="27" spans="1:26" s="15" customFormat="1" ht="44.25" customHeight="1" thickBot="1" x14ac:dyDescent="0.3">
      <c r="A27" s="131" t="s">
        <v>79</v>
      </c>
      <c r="B27" s="132" t="s">
        <v>4</v>
      </c>
      <c r="C27" s="144">
        <f>D27+E27</f>
        <v>0</v>
      </c>
      <c r="D27" s="133">
        <f>-2000000-1257900-3000000-10164400-1111112</f>
        <v>-17533412</v>
      </c>
      <c r="E27" s="133">
        <f>2000000+1257900+3000000+10164400+1111112</f>
        <v>17533412</v>
      </c>
      <c r="F27" s="133">
        <f>2000000+1257900+3000000+10164400+1111112</f>
        <v>17533412</v>
      </c>
      <c r="G27" s="124"/>
      <c r="H27" s="174" t="s">
        <v>15</v>
      </c>
      <c r="I27" s="174"/>
      <c r="J27" s="125">
        <f t="shared" ref="J27:P27" si="6">SUM(J10:J26)</f>
        <v>4946904.5600000005</v>
      </c>
      <c r="K27" s="125">
        <f t="shared" si="6"/>
        <v>0</v>
      </c>
      <c r="L27" s="125">
        <f t="shared" si="6"/>
        <v>4872790.5199999996</v>
      </c>
      <c r="M27" s="125">
        <f t="shared" si="6"/>
        <v>74114.039999999964</v>
      </c>
      <c r="N27" s="125">
        <f t="shared" si="6"/>
        <v>0</v>
      </c>
      <c r="O27" s="125">
        <f t="shared" si="6"/>
        <v>4624690.5199999996</v>
      </c>
      <c r="P27" s="125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1" t="s">
        <v>80</v>
      </c>
      <c r="B28" s="132" t="s">
        <v>60</v>
      </c>
      <c r="C28" s="144"/>
      <c r="D28" s="133"/>
      <c r="E28" s="133"/>
      <c r="F28" s="133"/>
      <c r="G28" s="16"/>
      <c r="H28" s="175" t="s">
        <v>47</v>
      </c>
      <c r="I28" s="176"/>
      <c r="J28" s="126">
        <f t="shared" ref="J28:P28" si="7">J8+J27</f>
        <v>17474181.32</v>
      </c>
      <c r="K28" s="126">
        <f t="shared" si="7"/>
        <v>0</v>
      </c>
      <c r="L28" s="126">
        <f t="shared" si="7"/>
        <v>17299790.52</v>
      </c>
      <c r="M28" s="126">
        <f t="shared" si="7"/>
        <v>174390.80000000028</v>
      </c>
      <c r="N28" s="126">
        <f t="shared" si="7"/>
        <v>0</v>
      </c>
      <c r="O28" s="126">
        <f t="shared" si="7"/>
        <v>17051690.52</v>
      </c>
      <c r="P28" s="126">
        <f t="shared" si="7"/>
        <v>174390.80000000028</v>
      </c>
      <c r="Q28" s="16"/>
      <c r="R28" s="16"/>
    </row>
    <row r="29" spans="1:26" s="15" customFormat="1" ht="25.5" customHeight="1" x14ac:dyDescent="0.25">
      <c r="A29" s="146" t="s">
        <v>72</v>
      </c>
      <c r="B29" s="147" t="s">
        <v>34</v>
      </c>
      <c r="C29" s="145">
        <f>C23</f>
        <v>7181300</v>
      </c>
      <c r="D29" s="149">
        <f>D23</f>
        <v>-10583412</v>
      </c>
      <c r="E29" s="149">
        <f>E23</f>
        <v>17764712</v>
      </c>
      <c r="F29" s="149">
        <f>F23</f>
        <v>17533412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7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92</v>
      </c>
      <c r="B33" s="1"/>
      <c r="C33" s="1"/>
      <c r="E33" s="73" t="s">
        <v>91</v>
      </c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90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9" t="s">
        <v>40</v>
      </c>
      <c r="B36" s="159"/>
      <c r="C36" s="159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9" t="s">
        <v>16</v>
      </c>
      <c r="B37" s="159"/>
      <c r="C37" s="159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9" t="s">
        <v>39</v>
      </c>
      <c r="B38" s="159"/>
      <c r="C38" s="159"/>
      <c r="D38" s="57">
        <f>1257900+10164400+1111112</f>
        <v>12533412</v>
      </c>
      <c r="E38" s="91">
        <v>1111112</v>
      </c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9" t="s">
        <v>17</v>
      </c>
      <c r="B39" s="159"/>
      <c r="C39" s="1"/>
      <c r="D39" s="88">
        <f>2000000+3000000</f>
        <v>5000000</v>
      </c>
      <c r="E39" s="88"/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9" t="s">
        <v>38</v>
      </c>
      <c r="B40" s="159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9" t="s">
        <v>52</v>
      </c>
      <c r="B41" s="159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73" t="s">
        <v>18</v>
      </c>
      <c r="B42" s="173"/>
      <c r="C42" s="1"/>
      <c r="D42" s="59">
        <f>SUM(D36:D41)</f>
        <v>17533412</v>
      </c>
      <c r="E42" s="59">
        <f>SUM(E36:E41)</f>
        <v>1111112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462345306</v>
      </c>
      <c r="C45" s="69">
        <v>40623800</v>
      </c>
      <c r="D45" s="41">
        <f>B45+C45</f>
        <v>502969106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451761894</v>
      </c>
      <c r="C46" s="70">
        <v>58388512</v>
      </c>
      <c r="D46" s="71">
        <f>B46+C46</f>
        <v>510150406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10583412</v>
      </c>
      <c r="C47" s="44">
        <f>C45-C46</f>
        <v>-17764712</v>
      </c>
      <c r="D47" s="42">
        <f>B47+C47</f>
        <v>-7181300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72" t="s">
        <v>48</v>
      </c>
      <c r="B49" s="172"/>
      <c r="C49" s="172"/>
      <c r="D49" s="17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H14:I14"/>
    <mergeCell ref="E7:F7"/>
    <mergeCell ref="A3:F3"/>
    <mergeCell ref="H11:I11"/>
    <mergeCell ref="H3:I3"/>
    <mergeCell ref="H6:I6"/>
    <mergeCell ref="H7:I7"/>
    <mergeCell ref="H8:I8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2026-06-16T08:03:45Z</cp:lastPrinted>
  <dcterms:created xsi:type="dcterms:W3CDTF">2014-01-17T10:52:16Z</dcterms:created>
  <dcterms:modified xsi:type="dcterms:W3CDTF">2026-06-24T07:42:49Z</dcterms:modified>
</cp:coreProperties>
</file>