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7 сесія\рішення\"/>
    </mc:Choice>
  </mc:AlternateContent>
  <bookViews>
    <workbookView xWindow="0" yWindow="0" windowWidth="28800" windowHeight="123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2" l="1"/>
  <c r="E27" i="12"/>
  <c r="C27" i="12" s="1"/>
  <c r="D27" i="12"/>
  <c r="F20" i="12"/>
  <c r="F17" i="12" s="1"/>
  <c r="F12" i="12" s="1"/>
  <c r="F21" i="12" s="1"/>
  <c r="E20" i="12"/>
  <c r="D20" i="12"/>
  <c r="C20" i="12" s="1"/>
  <c r="C17" i="12" s="1"/>
  <c r="C12" i="12" s="1"/>
  <c r="C21" i="12" s="1"/>
  <c r="D39" i="12"/>
  <c r="E26" i="12"/>
  <c r="E24" i="12" s="1"/>
  <c r="E23" i="12" s="1"/>
  <c r="E29" i="12" s="1"/>
  <c r="D42" i="12"/>
  <c r="E44" i="12" s="1"/>
  <c r="E42" i="12"/>
  <c r="E19" i="12"/>
  <c r="E17" i="12" s="1"/>
  <c r="E12" i="12" s="1"/>
  <c r="E21" i="12" s="1"/>
  <c r="J20" i="12"/>
  <c r="M20" i="12" s="1"/>
  <c r="P20" i="12" s="1"/>
  <c r="J13" i="12"/>
  <c r="M13" i="12" s="1"/>
  <c r="P13" i="12" s="1"/>
  <c r="J2" i="12"/>
  <c r="J8" i="12" s="1"/>
  <c r="M2" i="12"/>
  <c r="P2" i="12" s="1"/>
  <c r="F24" i="12"/>
  <c r="F23" i="12"/>
  <c r="F29" i="12" s="1"/>
  <c r="C25" i="12"/>
  <c r="C18" i="12"/>
  <c r="D26" i="12"/>
  <c r="C26" i="12" s="1"/>
  <c r="D19" i="12"/>
  <c r="C47" i="12"/>
  <c r="L8" i="12"/>
  <c r="L27" i="12"/>
  <c r="D45" i="12"/>
  <c r="M11" i="12"/>
  <c r="P11" i="12" s="1"/>
  <c r="K8" i="12"/>
  <c r="D46" i="12"/>
  <c r="K27" i="12"/>
  <c r="K28" i="12" s="1"/>
  <c r="M10" i="12"/>
  <c r="M12" i="12"/>
  <c r="P12" i="12" s="1"/>
  <c r="M14" i="12"/>
  <c r="P14" i="12" s="1"/>
  <c r="M19" i="12"/>
  <c r="P19" i="12" s="1"/>
  <c r="M3" i="12"/>
  <c r="P3" i="12" s="1"/>
  <c r="M4" i="12"/>
  <c r="P4" i="12"/>
  <c r="M5" i="12"/>
  <c r="P5" i="12" s="1"/>
  <c r="M6" i="12"/>
  <c r="P6" i="12" s="1"/>
  <c r="M7" i="12"/>
  <c r="P7" i="12" s="1"/>
  <c r="O20" i="12"/>
  <c r="O19" i="12"/>
  <c r="O14" i="12"/>
  <c r="O13" i="12"/>
  <c r="O10" i="12"/>
  <c r="O12" i="12"/>
  <c r="O27" i="12" s="1"/>
  <c r="O26" i="12"/>
  <c r="O4" i="12"/>
  <c r="O5" i="12"/>
  <c r="O6" i="12"/>
  <c r="O7" i="12"/>
  <c r="N8" i="12"/>
  <c r="N27" i="12"/>
  <c r="N28" i="12" s="1"/>
  <c r="O3" i="12"/>
  <c r="M26" i="12"/>
  <c r="J39" i="12"/>
  <c r="I39" i="12"/>
  <c r="B47" i="12"/>
  <c r="D47" i="12" s="1"/>
  <c r="O2" i="12"/>
  <c r="P10" i="12"/>
  <c r="C19" i="12"/>
  <c r="J27" i="12"/>
  <c r="O8" i="12" l="1"/>
  <c r="O28" i="12" s="1"/>
  <c r="P27" i="12"/>
  <c r="C50" i="12"/>
  <c r="L28" i="12"/>
  <c r="D17" i="12"/>
  <c r="D12" i="12" s="1"/>
  <c r="D21" i="12" s="1"/>
  <c r="D24" i="12"/>
  <c r="D23" i="12" s="1"/>
  <c r="D29" i="12" s="1"/>
  <c r="B50" i="12" s="1"/>
  <c r="D50" i="12" s="1"/>
  <c r="J28" i="12"/>
  <c r="P8" i="12"/>
  <c r="P28" i="12" s="1"/>
  <c r="C24" i="12"/>
  <c r="C23" i="12" s="1"/>
  <c r="C29" i="12" s="1"/>
  <c r="M8" i="12"/>
  <c r="M27" i="12"/>
  <c r="M28" i="12" l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<sst xmlns="http://schemas.openxmlformats.org/spreadsheetml/2006/main" count="102" uniqueCount="94">
  <si>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</si>
  <si>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</si>
  <si>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</si>
  <si>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</si>
  <si>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</si>
  <si>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</si>
  <si>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</si>
  <si>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</si>
  <si>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</si>
  <si>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</si>
  <si>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</si>
  <si>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</si>
  <si>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</si>
  <si>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</si>
  <si>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</si>
  <si>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</si>
  <si>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</si>
  <si>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</si>
  <si>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</si>
  <si>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</si>
  <si>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</si>
  <si>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</si>
  <si>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</si>
  <si>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</si>
  <si>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</si>
  <si>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</si>
  <si>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</si>
  <si>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</si>
  <si>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</si>
  <si>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</si>
  <si>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</si>
  <si>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</si>
  <si>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</si>
  <si>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</si>
  <si>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</si>
  <si>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</si>
  <si>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</si>
  <si>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</si>
  <si>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</si>
  <si>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</si>
  <si>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</si>
  <si>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</si>
  <si>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</si>
  <si>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</si>
  <si>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</si>
  <si>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</si>
  <si>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</si>
  <si>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</si>
  <si>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</si>
  <si>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</si>
  <si>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</si>
  <si>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</si>
  <si>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</si>
  <si>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</si>
  <si>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</si>
  <si>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</si>
  <si>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</si>
  <si>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</si>
  <si>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</si>
  <si>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</si>
  <si>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</si>
  <si>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</si>
  <si>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</si>
  <si>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</si>
  <si>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</si>
  <si>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</si>
  <si>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</si>
  <si>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</si>
  <si>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</si>
  <si>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</si>
  <si>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</si>
  <si>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</si>
  <si>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</si>
  <si>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</si>
  <si>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</si>
  <si>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</si>
  <si>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</si>
  <si>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</si>
  <si>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</si>
  <si>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</si>
  <si>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</si>
  <si>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</si>
  <si>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</si>
  <si>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</si>
  <si>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</si>
  <si>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</si>
  <si>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</si>
  <si>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</si>
  <si>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</si>
  <si>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передано 45 сесією</t>
  </si>
  <si>
    <t>Залишки на 01.01.2025</t>
  </si>
  <si>
    <t>Субвенція харчув</t>
  </si>
  <si>
    <t>Субв осв</t>
  </si>
  <si>
    <t xml:space="preserve">                                      Додаток 2
до рішення Славутської міської ради від 29 травня 2025 року №5-47/2025 «Про внесення змін до бюджету Славутської міської територіальної громади на 2025рік»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</si>
</sst>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\-#,##0.00;#,&quot;-&quot;"/>
  </numFmts>
  <fonts count="62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rgb="FF006100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5" fillId="18" borderId="2" applyNumberFormat="0" applyAlignment="0" applyProtection="0"/>
    <xf numFmtId="0" fontId="10" fillId="18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8" fillId="22" borderId="0" applyNumberFormat="0" applyBorder="0" applyAlignment="0" applyProtection="0"/>
    <xf numFmtId="0" fontId="59" fillId="23" borderId="0" applyNumberFormat="0" applyBorder="0" applyAlignment="0" applyProtection="0"/>
    <xf numFmtId="0" fontId="60" fillId="24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61" fillId="27" borderId="0" applyNumberFormat="0" applyBorder="0" applyAlignment="0" applyProtection="0"/>
    <xf numFmtId="0" fontId="60" fillId="28" borderId="0" applyNumberFormat="0" applyBorder="0" applyAlignment="0" applyProtection="0"/>
    <xf numFmtId="0" fontId="61" fillId="29" borderId="0" applyNumberFormat="0" applyBorder="0" applyAlignment="0" applyProtection="0"/>
    <xf numFmtId="0" fontId="61" fillId="30" borderId="0" applyNumberFormat="0" applyBorder="0" applyAlignment="0" applyProtection="0"/>
    <xf numFmtId="0" fontId="61" fillId="31" borderId="0" applyNumberFormat="0" applyBorder="0" applyAlignment="0" applyProtection="0"/>
    <xf numFmtId="0" fontId="60" fillId="32" borderId="0" applyNumberFormat="0" applyBorder="0" applyAlignment="0" applyProtection="0"/>
    <xf numFmtId="0" fontId="61" fillId="33" borderId="0" applyNumberFormat="0" applyBorder="0" applyAlignment="0" applyProtection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0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0" fillId="40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0" fillId="44" borderId="0" applyNumberFormat="0" applyBorder="0" applyAlignment="0" applyProtection="0"/>
    <xf numFmtId="0" fontId="61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7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>
      <alignment horizontal="center"/>
    </xf>
    <xf numFmtId="4" fontId="30" fillId="0" borderId="5" xfId="0" applyNumberFormat="1" applyFont="1" applyFill="1" applyBorder="1" applyAlignment="1" applyProtection="1">
      <alignment horizontal="right"/>
    </xf>
    <xf numFmtId="0" fontId="30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2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4" fillId="0" borderId="5" xfId="0" applyNumberFormat="1" applyFont="1" applyFill="1" applyBorder="1" applyAlignment="1">
      <alignment horizontal="center" vertical="center"/>
    </xf>
    <xf numFmtId="4" fontId="35" fillId="0" borderId="5" xfId="0" applyNumberFormat="1" applyFont="1" applyFill="1" applyBorder="1" applyAlignment="1">
      <alignment vertical="center" wrapText="1"/>
    </xf>
    <xf numFmtId="4" fontId="36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7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1" fillId="0" borderId="5" xfId="0" applyNumberFormat="1" applyFont="1" applyFill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7" xfId="0" applyNumberFormat="1" applyFont="1" applyBorder="1" applyAlignment="1">
      <alignment horizontal="center" vertical="center" wrapText="1"/>
    </xf>
    <xf numFmtId="4" fontId="41" fillId="0" borderId="5" xfId="0" applyNumberFormat="1" applyFont="1" applyFill="1" applyBorder="1" applyAlignment="1" applyProtection="1"/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2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 applyFill="1" applyBorder="1"/>
    <xf numFmtId="0" fontId="4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0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19" borderId="0" xfId="0" applyNumberFormat="1" applyFont="1" applyFill="1" applyBorder="1" applyAlignment="1">
      <alignment horizontal="right" wrapText="1"/>
    </xf>
    <xf numFmtId="4" fontId="45" fillId="19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19" borderId="0" xfId="0" applyNumberFormat="1" applyFont="1" applyFill="1" applyBorder="1" applyAlignment="1">
      <alignment horizontal="right" wrapText="1"/>
    </xf>
    <xf numFmtId="0" fontId="43" fillId="0" borderId="0" xfId="0" applyFont="1" applyFill="1" applyBorder="1" applyAlignment="1">
      <alignment vertical="top"/>
    </xf>
    <xf numFmtId="0" fontId="43" fillId="0" borderId="0" xfId="0" applyFont="1" applyFill="1" applyAlignment="1">
      <alignment vertical="top"/>
    </xf>
    <xf numFmtId="2" fontId="44" fillId="19" borderId="0" xfId="0" applyNumberFormat="1" applyFont="1" applyFill="1" applyBorder="1" applyAlignment="1">
      <alignment horizontal="right" wrapText="1"/>
    </xf>
    <xf numFmtId="4" fontId="30" fillId="0" borderId="12" xfId="0" applyNumberFormat="1" applyFont="1" applyBorder="1"/>
    <xf numFmtId="4" fontId="44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0" fillId="0" borderId="5" xfId="0" applyFont="1" applyBorder="1" applyAlignment="1">
      <alignment horizontal="center" vertical="center"/>
    </xf>
    <xf numFmtId="0" fontId="51" fillId="0" borderId="5" xfId="0" applyFont="1" applyBorder="1" applyAlignment="1">
      <alignment vertical="center" wrapText="1"/>
    </xf>
    <xf numFmtId="165" fontId="50" fillId="0" borderId="5" xfId="0" applyNumberFormat="1" applyFont="1" applyBorder="1" applyAlignment="1">
      <alignment horizontal="right" vertical="center"/>
    </xf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165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 wrapText="1"/>
    </xf>
    <xf numFmtId="4" fontId="46" fillId="19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4" fillId="20" borderId="5" xfId="0" applyFont="1" applyFill="1" applyBorder="1" applyAlignment="1">
      <alignment horizontal="center" vertical="center" wrapText="1"/>
    </xf>
    <xf numFmtId="165" fontId="50" fillId="20" borderId="5" xfId="0" applyNumberFormat="1" applyFont="1" applyFill="1" applyBorder="1" applyAlignment="1">
      <alignment horizontal="right" vertical="center"/>
    </xf>
    <xf numFmtId="165" fontId="50" fillId="20" borderId="5" xfId="0" applyNumberFormat="1" applyFont="1" applyFill="1" applyBorder="1" applyAlignment="1">
      <alignment horizontal="right"/>
    </xf>
    <xf numFmtId="0" fontId="50" fillId="20" borderId="5" xfId="0" applyFont="1" applyFill="1" applyBorder="1" applyAlignment="1">
      <alignment horizontal="center"/>
    </xf>
    <xf numFmtId="0" fontId="55" fillId="20" borderId="5" xfId="0" applyFont="1" applyFill="1" applyBorder="1"/>
    <xf numFmtId="165" fontId="50" fillId="21" borderId="5" xfId="0" applyNumberFormat="1" applyFont="1" applyFill="1" applyBorder="1" applyAlignment="1">
      <alignment horizontal="right" vertical="center"/>
    </xf>
    <xf numFmtId="165" fontId="50" fillId="21" borderId="5" xfId="0" applyNumberFormat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6" fillId="0" borderId="5" xfId="0" applyFont="1" applyBorder="1" applyAlignment="1">
      <alignment horizontal="center" vertical="center" wrapText="1"/>
    </xf>
    <xf numFmtId="0" fontId="32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7" fillId="0" borderId="5" xfId="0" applyFont="1" applyBorder="1" applyAlignment="1">
      <alignment horizontal="center" vertical="center" wrapText="1"/>
    </xf>
    <xf numFmtId="0" fontId="55" fillId="20" borderId="5" xfId="0" applyFont="1" applyFill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/>
    </xf>
    <xf numFmtId="0" fontId="52" fillId="0" borderId="14" xfId="0" applyFont="1" applyBorder="1" applyAlignment="1"/>
    <xf numFmtId="0" fontId="52" fillId="0" borderId="7" xfId="0" applyFont="1" applyBorder="1" applyAlignment="1"/>
    <xf numFmtId="0" fontId="1" fillId="0" borderId="0" xfId="0" applyNumberFormat="1" applyFont="1" applyFill="1" applyAlignment="1" applyProtection="1">
      <alignment horizontal="left" vertical="center" wrapText="1"/>
    </xf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</cellXfs>
  <cellStyles count="75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52" builtinId="30" hidden="1"/>
    <cellStyle name="20% – Акцентування2" xfId="56" builtinId="34" hidden="1"/>
    <cellStyle name="20% – Акцентування3" xfId="60" builtinId="38" hidden="1"/>
    <cellStyle name="20% – Акцентування4" xfId="64" builtinId="42" hidden="1"/>
    <cellStyle name="20% – Акцентування5" xfId="68" builtinId="46" hidden="1"/>
    <cellStyle name="20% – Акцентування6" xfId="72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53" builtinId="31" hidden="1"/>
    <cellStyle name="40% – Акцентування2" xfId="57" builtinId="35" hidden="1"/>
    <cellStyle name="40% – Акцентування3" xfId="61" builtinId="39" hidden="1"/>
    <cellStyle name="40% – Акцентування4" xfId="65" builtinId="43" hidden="1"/>
    <cellStyle name="40% – Акцентування5" xfId="69" builtinId="47" hidden="1"/>
    <cellStyle name="40% – Акцентування6" xfId="73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54" builtinId="32" hidden="1"/>
    <cellStyle name="60% – Акцентування2" xfId="58" builtinId="36" hidden="1"/>
    <cellStyle name="60% – Акцентування3" xfId="62" builtinId="40" hidden="1"/>
    <cellStyle name="60% – Акцентування4" xfId="66" builtinId="44" hidden="1"/>
    <cellStyle name="60% – Акцентування5" xfId="70" builtinId="48" hidden="1"/>
    <cellStyle name="60% – Акцентування6" xfId="74" builtinId="52" hidden="1"/>
    <cellStyle name="Normal_meresha_07" xfId="19"/>
    <cellStyle name="Акцент1" xfId="51" hidden="1"/>
    <cellStyle name="Акцент2" xfId="55" hidden="1"/>
    <cellStyle name="Акцент3" xfId="59" hidden="1"/>
    <cellStyle name="Акцент4" xfId="63" hidden="1"/>
    <cellStyle name="Акцент5" xfId="67" hidden="1"/>
    <cellStyle name="Акцент6" xfId="71" hidden="1"/>
    <cellStyle name="Вывод" xfId="20"/>
    <cellStyle name="Вычисление" xfId="21"/>
    <cellStyle name="Гарний" xfId="49" builtinId="26" hidden="1"/>
    <cellStyle name="Звичайний" xfId="0" builtinId="0"/>
    <cellStyle name="Звичайний 10" xfId="22"/>
    <cellStyle name="Звичайний 11" xfId="23"/>
    <cellStyle name="Звичайний 12" xfId="24"/>
    <cellStyle name="Звичайний 13" xfId="25"/>
    <cellStyle name="Звичайний 14" xfId="26"/>
    <cellStyle name="Звичайний 15" xfId="27"/>
    <cellStyle name="Звичайний 16" xfId="28"/>
    <cellStyle name="Звичайний 17" xfId="29"/>
    <cellStyle name="Звичайний 18" xfId="30"/>
    <cellStyle name="Звичайний 19" xfId="31"/>
    <cellStyle name="Звичайний 2" xfId="32"/>
    <cellStyle name="Звичайний 20" xfId="33"/>
    <cellStyle name="Звичайний 3" xfId="34"/>
    <cellStyle name="Звичайний 4" xfId="35"/>
    <cellStyle name="Звичайний 5" xfId="36"/>
    <cellStyle name="Звичайний 6" xfId="37"/>
    <cellStyle name="Звичайний 7" xfId="38"/>
    <cellStyle name="Звичайний 8" xfId="39"/>
    <cellStyle name="Звичайний 9" xfId="40"/>
    <cellStyle name="Итог" xfId="41"/>
    <cellStyle name="Нейтральний" xfId="50" builtinId="28" hidden="1"/>
    <cellStyle name="Нейтральный" xfId="42"/>
    <cellStyle name="Обычный 2" xfId="43"/>
    <cellStyle name="Плохой" xfId="44"/>
    <cellStyle name="Пояснение" xfId="45"/>
    <cellStyle name="Примечание" xfId="46"/>
    <cellStyle name="Стиль 1" xfId="47"/>
    <cellStyle name="Хороший" xfId="4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showGridLines="0" showZeros="0" tabSelected="1" view="pageBreakPreview" topLeftCell="A10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26" width="9.1640625" style="2" hidden="1" customWidth="1"/>
    <col min="27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74" t="s">
        <v>93</v>
      </c>
      <c r="E1" s="174"/>
      <c r="F1" s="174"/>
      <c r="G1" s="76"/>
      <c r="H1" s="77"/>
      <c r="I1" s="78"/>
      <c r="J1" s="79" t="s">
        <v>90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75" t="s">
        <v>53</v>
      </c>
      <c r="I2" s="176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55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77"/>
      <c r="B6" s="177"/>
      <c r="C6" s="177"/>
      <c r="D6" s="177"/>
      <c r="E6" s="177"/>
      <c r="F6" s="100" t="s">
        <v>51</v>
      </c>
      <c r="G6" s="101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69" t="s">
        <v>0</v>
      </c>
      <c r="B7" s="169" t="s">
        <v>56</v>
      </c>
      <c r="C7" s="170" t="s">
        <v>42</v>
      </c>
      <c r="D7" s="160" t="s">
        <v>1</v>
      </c>
      <c r="E7" s="160" t="s">
        <v>2</v>
      </c>
      <c r="F7" s="160"/>
      <c r="G7" s="102"/>
      <c r="H7" s="154" t="s">
        <v>10</v>
      </c>
      <c r="I7" s="155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69"/>
      <c r="B8" s="169"/>
      <c r="C8" s="170"/>
      <c r="D8" s="160"/>
      <c r="E8" s="169" t="s">
        <v>57</v>
      </c>
      <c r="F8" s="169" t="s">
        <v>58</v>
      </c>
      <c r="G8" s="107"/>
      <c r="H8" s="166" t="s">
        <v>46</v>
      </c>
      <c r="I8" s="166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69"/>
      <c r="B9" s="169"/>
      <c r="C9" s="170"/>
      <c r="D9" s="160"/>
      <c r="E9" s="169"/>
      <c r="F9" s="169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3"/>
      <c r="H11" s="162" t="s">
        <v>12</v>
      </c>
      <c r="I11" s="163"/>
      <c r="J11" s="96">
        <v>257913.61</v>
      </c>
      <c r="K11" s="96"/>
      <c r="L11" s="96"/>
      <c r="M11" s="96">
        <f t="shared" si="4"/>
        <v>257913.61</v>
      </c>
      <c r="N11" s="97"/>
      <c r="O11" s="96">
        <v>0</v>
      </c>
      <c r="P11" s="96">
        <f t="shared" si="5"/>
        <v>257913.61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16783718.52</v>
      </c>
      <c r="D12" s="149">
        <f>D17</f>
        <v>3022540</v>
      </c>
      <c r="E12" s="149">
        <f>E17</f>
        <v>13761178.52</v>
      </c>
      <c r="F12" s="149">
        <f>F17</f>
        <v>9404460</v>
      </c>
      <c r="G12" s="116"/>
      <c r="H12" s="162" t="s">
        <v>13</v>
      </c>
      <c r="I12" s="163"/>
      <c r="J12" s="96">
        <v>238519.08</v>
      </c>
      <c r="K12" s="96"/>
      <c r="L12" s="96"/>
      <c r="M12" s="96">
        <f t="shared" si="4"/>
        <v>238519.08</v>
      </c>
      <c r="N12" s="97"/>
      <c r="O12" s="96">
        <f t="shared" si="1"/>
        <v>0</v>
      </c>
      <c r="P12" s="96">
        <f t="shared" si="5"/>
        <v>238519.08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62" t="s">
        <v>14</v>
      </c>
      <c r="I13" s="163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16783718.52</v>
      </c>
      <c r="D17" s="149">
        <f>D18-D19+D20</f>
        <v>3022540</v>
      </c>
      <c r="E17" s="149">
        <f>E18-E19+E20</f>
        <v>13761178.52</v>
      </c>
      <c r="F17" s="149">
        <f>F18-F19+F20</f>
        <v>9404460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690462.79999999935</v>
      </c>
      <c r="D19" s="134">
        <f>12527276.76-12427000</f>
        <v>100276.75999999978</v>
      </c>
      <c r="E19" s="134">
        <f>4946904.56-4241400-115318.52</f>
        <v>590186.03999999957</v>
      </c>
      <c r="F19" s="134">
        <v>64169.440000000002</v>
      </c>
      <c r="G19" s="112"/>
      <c r="H19" s="154" t="s">
        <v>91</v>
      </c>
      <c r="I19" s="155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</f>
        <v>-9404460</v>
      </c>
      <c r="E20" s="134">
        <f>5025700+350000+3436600+592160</f>
        <v>9404460</v>
      </c>
      <c r="F20" s="134">
        <f>5025700+350000+3436600+592160</f>
        <v>9404460</v>
      </c>
      <c r="G20" s="116"/>
      <c r="H20" s="154" t="s">
        <v>92</v>
      </c>
      <c r="I20" s="155"/>
      <c r="J20" s="96">
        <f>115318.52+29545.8</f>
        <v>144864.32000000001</v>
      </c>
      <c r="K20" s="96"/>
      <c r="L20" s="96">
        <v>115318.52</v>
      </c>
      <c r="M20" s="96">
        <f t="shared" si="4"/>
        <v>29545.800000000003</v>
      </c>
      <c r="N20" s="96"/>
      <c r="O20" s="96">
        <f t="shared" si="1"/>
        <v>115318.52</v>
      </c>
      <c r="P20" s="96">
        <f t="shared" si="5"/>
        <v>29545.800000000003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16783718.52</v>
      </c>
      <c r="D21" s="150">
        <f>D12</f>
        <v>3022540</v>
      </c>
      <c r="E21" s="150">
        <f>E12</f>
        <v>13761178.52</v>
      </c>
      <c r="F21" s="150">
        <f>F12</f>
        <v>9404460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16783718.52</v>
      </c>
      <c r="D23" s="149">
        <f>D24</f>
        <v>3022540</v>
      </c>
      <c r="E23" s="149">
        <f>E24</f>
        <v>13761178.52</v>
      </c>
      <c r="F23" s="149">
        <f>F24</f>
        <v>9404460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16783718.52</v>
      </c>
      <c r="D24" s="131">
        <f>D25-D26+D27</f>
        <v>3022540</v>
      </c>
      <c r="E24" s="131">
        <f>E25-E26+E27</f>
        <v>13761178.52</v>
      </c>
      <c r="F24" s="131">
        <f>F25-F26+F27</f>
        <v>9404460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690462.79999999935</v>
      </c>
      <c r="D26" s="134">
        <f>12527276.76-12427000</f>
        <v>100276.75999999978</v>
      </c>
      <c r="E26" s="134">
        <f>4946904.56-4241400-115318.52</f>
        <v>590186.03999999957</v>
      </c>
      <c r="F26" s="134">
        <v>64169.440000000002</v>
      </c>
      <c r="G26" s="122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</f>
        <v>-9404460</v>
      </c>
      <c r="E27" s="134">
        <f>5025700+350000+3436600+592160</f>
        <v>9404460</v>
      </c>
      <c r="F27" s="134">
        <f>5025700+350000+3436600+592160</f>
        <v>9404460</v>
      </c>
      <c r="G27" s="125"/>
      <c r="H27" s="156" t="s">
        <v>15</v>
      </c>
      <c r="I27" s="156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4356718.5199999996</v>
      </c>
      <c r="M27" s="126">
        <f t="shared" si="6"/>
        <v>590186.04</v>
      </c>
      <c r="N27" s="126">
        <f t="shared" si="6"/>
        <v>0</v>
      </c>
      <c r="O27" s="126">
        <f t="shared" si="6"/>
        <v>4356718.5199999996</v>
      </c>
      <c r="P27" s="126">
        <f t="shared" si="6"/>
        <v>590186.04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57" t="s">
        <v>47</v>
      </c>
      <c r="I28" s="158"/>
      <c r="J28" s="127">
        <f t="shared" ref="J28:P28" si="7">J8+J27</f>
        <v>17474181.32</v>
      </c>
      <c r="K28" s="127">
        <f t="shared" si="7"/>
        <v>0</v>
      </c>
      <c r="L28" s="127">
        <f t="shared" si="7"/>
        <v>16783718.52</v>
      </c>
      <c r="M28" s="127">
        <f t="shared" si="7"/>
        <v>690462.80000000028</v>
      </c>
      <c r="N28" s="127">
        <f t="shared" si="7"/>
        <v>0</v>
      </c>
      <c r="O28" s="127">
        <f t="shared" si="7"/>
        <v>16783718.52</v>
      </c>
      <c r="P28" s="127">
        <f t="shared" si="7"/>
        <v>690462.80000000028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16783718.52</v>
      </c>
      <c r="D29" s="150">
        <f>D23</f>
        <v>3022540</v>
      </c>
      <c r="E29" s="150">
        <f>E23</f>
        <v>13761178.52</v>
      </c>
      <c r="F29" s="150">
        <f>F23</f>
        <v>9404460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89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2668900+350000+3436600+592160</f>
        <v>7047660</v>
      </c>
      <c r="E39" s="88">
        <v>592160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9404460</v>
      </c>
      <c r="E42" s="59">
        <f>SUM(E36:E41)</f>
        <v>592160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367539193</v>
      </c>
      <c r="C45" s="69">
        <v>49720100</v>
      </c>
      <c r="D45" s="41">
        <f>B45+C45</f>
        <v>417259293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370561733</v>
      </c>
      <c r="C46" s="70">
        <v>63481278.520000003</v>
      </c>
      <c r="D46" s="71">
        <f>B46+C46</f>
        <v>434043011.51999998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-3022540</v>
      </c>
      <c r="C47" s="44">
        <f>C45-C46</f>
        <v>-13761178.520000003</v>
      </c>
      <c r="D47" s="42">
        <f>B47+C47</f>
        <v>-16783718.520000003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H14:I14"/>
    <mergeCell ref="E7:F7"/>
    <mergeCell ref="A3:F3"/>
    <mergeCell ref="H11:I11"/>
    <mergeCell ref="H3:I3"/>
    <mergeCell ref="H6:I6"/>
    <mergeCell ref="H7:I7"/>
    <mergeCell ref="H8:I8"/>
    <mergeCell ref="A4:B4"/>
    <mergeCell ref="A5:B5"/>
    <mergeCell ref="B7:B9"/>
    <mergeCell ref="C7:C9"/>
    <mergeCell ref="A11:F11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A40:B40"/>
    <mergeCell ref="A36:C36"/>
    <mergeCell ref="A38:C38"/>
    <mergeCell ref="A22:F22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2025-06-03T10:43:41Z</cp:lastPrinted>
  <dcterms:created xsi:type="dcterms:W3CDTF">2014-01-17T10:52:16Z</dcterms:created>
  <dcterms:modified xsi:type="dcterms:W3CDTF">2025-06-03T10:43:49Z</dcterms:modified>
</cp:coreProperties>
</file>