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Рішення\"/>
    </mc:Choice>
  </mc:AlternateContent>
  <bookViews>
    <workbookView xWindow="0" yWindow="0" windowWidth="28800" windowHeight="12315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 fullCalcOnLoad="1"/>
</workbook>
</file>

<file path=xl/calcChain.xml><?xml version="1.0" encoding="utf-8"?>
<calcChain xmlns="http://schemas.openxmlformats.org/spreadsheetml/2006/main">
  <c r="F27" i="12" l="1"/>
  <c r="E27" i="12"/>
  <c r="D27" i="12"/>
  <c r="F20" i="12"/>
  <c r="E20" i="12"/>
  <c r="D39" i="12"/>
  <c r="E39" i="12"/>
  <c r="D20" i="12"/>
  <c r="D36" i="12"/>
  <c r="E26" i="12"/>
  <c r="C26" i="12"/>
  <c r="C27" i="12"/>
  <c r="C24" i="12"/>
  <c r="C23" i="12"/>
  <c r="C29" i="12"/>
  <c r="F17" i="12"/>
  <c r="F12" i="12"/>
  <c r="F21" i="12"/>
  <c r="D42" i="12"/>
  <c r="E44" i="12"/>
  <c r="E19" i="12"/>
  <c r="E17" i="12"/>
  <c r="E12" i="12"/>
  <c r="E21" i="12"/>
  <c r="E42" i="12"/>
  <c r="J20" i="12"/>
  <c r="M20" i="12"/>
  <c r="J13" i="12"/>
  <c r="J2" i="12"/>
  <c r="M2" i="12"/>
  <c r="F24" i="12"/>
  <c r="F23" i="12"/>
  <c r="F29" i="12"/>
  <c r="C25" i="12"/>
  <c r="C18" i="12"/>
  <c r="D26" i="12"/>
  <c r="D24" i="12"/>
  <c r="D23" i="12"/>
  <c r="D29" i="12"/>
  <c r="D19" i="12"/>
  <c r="C19" i="12"/>
  <c r="C47" i="12"/>
  <c r="L8" i="12"/>
  <c r="L27" i="12"/>
  <c r="L28" i="12"/>
  <c r="D45" i="12"/>
  <c r="M11" i="12"/>
  <c r="P11" i="12"/>
  <c r="K8" i="12"/>
  <c r="K28" i="12"/>
  <c r="D46" i="12"/>
  <c r="K27" i="12"/>
  <c r="M10" i="12"/>
  <c r="M12" i="12"/>
  <c r="P12" i="12"/>
  <c r="M13" i="12"/>
  <c r="P13" i="12"/>
  <c r="M14" i="12"/>
  <c r="P14" i="12"/>
  <c r="M19" i="12"/>
  <c r="P19" i="12"/>
  <c r="M3" i="12"/>
  <c r="P3" i="12"/>
  <c r="M4" i="12"/>
  <c r="P4" i="12"/>
  <c r="M5" i="12"/>
  <c r="P5" i="12"/>
  <c r="M6" i="12"/>
  <c r="P6" i="12"/>
  <c r="M7" i="12"/>
  <c r="P7" i="12"/>
  <c r="O20" i="12"/>
  <c r="O19" i="12"/>
  <c r="O14" i="12"/>
  <c r="O13" i="12"/>
  <c r="O10" i="12"/>
  <c r="O12" i="12"/>
  <c r="O26" i="12"/>
  <c r="O27" i="12"/>
  <c r="O4" i="12"/>
  <c r="O5" i="12"/>
  <c r="O6" i="12"/>
  <c r="O7" i="12"/>
  <c r="N8" i="12"/>
  <c r="N27" i="12"/>
  <c r="N28" i="12"/>
  <c r="O3" i="12"/>
  <c r="M26" i="12"/>
  <c r="J39" i="12"/>
  <c r="I39" i="12"/>
  <c r="B47" i="12"/>
  <c r="O2" i="12"/>
  <c r="O8" i="12"/>
  <c r="O28" i="12"/>
  <c r="P10" i="12"/>
  <c r="J27" i="12"/>
  <c r="E24" i="12"/>
  <c r="E23" i="12"/>
  <c r="E29" i="12"/>
  <c r="C20" i="12"/>
  <c r="C17" i="12"/>
  <c r="C12" i="12"/>
  <c r="C21" i="12"/>
  <c r="D17" i="12"/>
  <c r="D12" i="12"/>
  <c r="D21" i="12"/>
  <c r="P2" i="12"/>
  <c r="P8" i="12"/>
  <c r="M8" i="12"/>
  <c r="P20" i="12"/>
  <c r="P27" i="12"/>
  <c r="M27" i="12"/>
  <c r="J8" i="12"/>
  <c r="J28" i="12"/>
  <c r="P28" i="12"/>
  <c r="M28" i="12"/>
  <c r="D47" i="12"/>
  <c r="C50" i="12"/>
  <c r="B50" i="12"/>
  <c r="D50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<sst xmlns="http://schemas.openxmlformats.org/spreadsheetml/2006/main" count="102" uniqueCount="94">
  <si>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</si>
  <si>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</si>
  <si>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</si>
  <si>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</si>
  <si>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</si>
  <si>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</si>
  <si>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</si>
  <si>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</si>
  <si>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</si>
  <si>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</si>
  <si>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</si>
  <si>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</si>
  <si>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</si>
  <si>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</si>
  <si>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</si>
  <si>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</si>
  <si>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</si>
  <si>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</si>
  <si>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</si>
  <si>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</si>
  <si>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</si>
  <si>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</si>
  <si>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</si>
  <si>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</si>
  <si>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</si>
  <si>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</si>
  <si>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</si>
  <si>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</si>
  <si>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</si>
  <si>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</si>
  <si>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</si>
  <si>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</si>
  <si>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</si>
  <si>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</si>
  <si>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</si>
  <si>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</si>
  <si>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</si>
  <si>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</si>
  <si>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</si>
  <si>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</si>
  <si>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</si>
  <si>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</si>
  <si>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</si>
  <si>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</si>
  <si>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</si>
  <si>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</si>
  <si>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</si>
  <si>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</si>
  <si>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</si>
  <si>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</si>
  <si>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</si>
  <si>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</si>
  <si>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</si>
  <si>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</si>
  <si>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</si>
  <si>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Фінансування бюджету Славутської міської територіальної громади на 2025 рік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</si>
  <si>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</si>
  <si>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</si>
  <si>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</si>
  <si>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</si>
  <si>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</si>
  <si>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</si>
  <si>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</si>
  <si>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</si>
  <si>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</si>
  <si>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</si>
  <si>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</si>
  <si>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</si>
  <si>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</si>
  <si>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</si>
  <si>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</si>
  <si>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</si>
  <si>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</si>
  <si>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</si>
  <si>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</si>
  <si>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</si>
  <si>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</si>
  <si>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</si>
  <si>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</si>
  <si>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</si>
  <si>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</si>
  <si>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</si>
  <si>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</si>
  <si>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</si>
  <si>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</si>
  <si>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</si>
  <si>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</si>
  <si>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</si>
  <si>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</si>
  <si>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</si>
  <si>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</si>
  <si>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</si>
  <si>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передано 50 сесією</t>
  </si>
  <si>
    <t xml:space="preserve">                                      Додаток 2
до рішення Славутської міської ради від 12.09.2025  №29-50/2025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</si>
</sst>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97" formatCode="0.0"/>
    <numFmt numFmtId="213" formatCode="#,##0.00;\-#,##0.00;#,&quot;-&quot;"/>
  </numFmts>
  <fonts count="61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2" xfId="0" applyNumberFormat="1" applyFont="1" applyBorder="1"/>
    <xf numFmtId="4" fontId="45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213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213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213" fontId="51" fillId="24" borderId="5" xfId="0" applyNumberFormat="1" applyFont="1" applyFill="1" applyBorder="1" applyAlignment="1">
      <alignment horizontal="right" vertical="center"/>
    </xf>
    <xf numFmtId="213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213" fontId="51" fillId="25" borderId="5" xfId="0" applyNumberFormat="1" applyFont="1" applyFill="1" applyBorder="1" applyAlignment="1">
      <alignment horizontal="right" vertical="center"/>
    </xf>
    <xf numFmtId="213" fontId="51" fillId="25" borderId="5" xfId="0" applyNumberFormat="1" applyFont="1" applyFill="1" applyBorder="1" applyAlignment="1">
      <alignment horizontal="right"/>
    </xf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7" fillId="0" borderId="5" xfId="0" applyFont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14" fillId="0" borderId="8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57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showGridLines="0" showZeros="0" tabSelected="1" view="pageBreakPreview" zoomScaleNormal="100" workbookViewId="0">
      <selection activeCell="D1" sqref="D1:F1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7.33203125" style="1" customWidth="1"/>
    <col min="4" max="4" width="17.5" style="1" customWidth="1"/>
    <col min="5" max="5" width="20.1640625" style="1" customWidth="1"/>
    <col min="6" max="6" width="18.1640625" style="1" customWidth="1"/>
    <col min="7" max="7" width="2" style="4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26" width="9.1640625" style="2" hidden="1" customWidth="1"/>
    <col min="27" max="51" width="9.1640625" style="2" customWidth="1"/>
    <col min="52" max="16384" width="9.1640625" style="2"/>
  </cols>
  <sheetData>
    <row r="1" spans="1:18" s="84" customFormat="1" ht="69" customHeight="1" x14ac:dyDescent="0.2">
      <c r="A1" s="75"/>
      <c r="B1" s="68"/>
      <c r="D1" s="156" t="s">
        <v>93</v>
      </c>
      <c r="E1" s="156"/>
      <c r="F1" s="156"/>
      <c r="G1" s="76"/>
      <c r="H1" s="77"/>
      <c r="I1" s="78"/>
      <c r="J1" s="79" t="s">
        <v>89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51" t="s">
        <v>53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55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8.75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53"/>
      <c r="B6" s="153"/>
      <c r="C6" s="153"/>
      <c r="D6" s="153"/>
      <c r="E6" s="153"/>
      <c r="F6" s="100" t="s">
        <v>51</v>
      </c>
      <c r="G6" s="101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58" t="s">
        <v>0</v>
      </c>
      <c r="B7" s="158" t="s">
        <v>56</v>
      </c>
      <c r="C7" s="162" t="s">
        <v>42</v>
      </c>
      <c r="D7" s="157" t="s">
        <v>1</v>
      </c>
      <c r="E7" s="157" t="s">
        <v>2</v>
      </c>
      <c r="F7" s="157"/>
      <c r="G7" s="102"/>
      <c r="H7" s="166" t="s">
        <v>10</v>
      </c>
      <c r="I7" s="167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58"/>
      <c r="B8" s="158"/>
      <c r="C8" s="162"/>
      <c r="D8" s="157"/>
      <c r="E8" s="158" t="s">
        <v>57</v>
      </c>
      <c r="F8" s="158" t="s">
        <v>58</v>
      </c>
      <c r="G8" s="107"/>
      <c r="H8" s="171" t="s">
        <v>46</v>
      </c>
      <c r="I8" s="171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58"/>
      <c r="B9" s="158"/>
      <c r="C9" s="162"/>
      <c r="D9" s="157"/>
      <c r="E9" s="158"/>
      <c r="F9" s="158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3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4"/>
      <c r="R11" s="114"/>
    </row>
    <row r="12" spans="1:18" s="115" customFormat="1" ht="17.25" customHeight="1" x14ac:dyDescent="0.25">
      <c r="A12" s="129" t="s">
        <v>59</v>
      </c>
      <c r="B12" s="130" t="s">
        <v>3</v>
      </c>
      <c r="C12" s="145">
        <f>C17</f>
        <v>17270318.52</v>
      </c>
      <c r="D12" s="149">
        <f>D17</f>
        <v>-13344429.559999999</v>
      </c>
      <c r="E12" s="149">
        <f>E17</f>
        <v>30614748.079999998</v>
      </c>
      <c r="F12" s="149">
        <f>F17</f>
        <v>25771429.559999999</v>
      </c>
      <c r="G12" s="116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4"/>
      <c r="R12" s="114"/>
    </row>
    <row r="13" spans="1:18" s="115" customFormat="1" ht="15.75" customHeight="1" x14ac:dyDescent="0.25">
      <c r="A13" s="129" t="s">
        <v>60</v>
      </c>
      <c r="B13" s="130" t="s">
        <v>61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54" t="s">
        <v>14</v>
      </c>
      <c r="I13" s="155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hidden="1" customHeight="1" x14ac:dyDescent="0.25">
      <c r="A14" s="129" t="s">
        <v>62</v>
      </c>
      <c r="B14" s="130" t="s">
        <v>63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hidden="1" customHeight="1" x14ac:dyDescent="0.2">
      <c r="A15" s="132" t="s">
        <v>64</v>
      </c>
      <c r="B15" s="133" t="s">
        <v>65</v>
      </c>
      <c r="C15" s="145"/>
      <c r="D15" s="134"/>
      <c r="E15" s="134">
        <v>0</v>
      </c>
      <c r="F15" s="134">
        <v>0</v>
      </c>
    </row>
    <row r="16" spans="1:18" s="117" customFormat="1" ht="22.5" hidden="1" customHeight="1" x14ac:dyDescent="0.2">
      <c r="A16" s="132" t="s">
        <v>66</v>
      </c>
      <c r="B16" s="133" t="s">
        <v>67</v>
      </c>
      <c r="C16" s="145"/>
      <c r="D16" s="134"/>
      <c r="E16" s="134">
        <v>0</v>
      </c>
      <c r="F16" s="134">
        <v>0</v>
      </c>
    </row>
    <row r="17" spans="1:26" s="117" customFormat="1" ht="30.75" customHeight="1" x14ac:dyDescent="0.2">
      <c r="A17" s="129" t="s">
        <v>68</v>
      </c>
      <c r="B17" s="130" t="s">
        <v>69</v>
      </c>
      <c r="C17" s="145">
        <f>C18-C19+C20</f>
        <v>17270318.52</v>
      </c>
      <c r="D17" s="149">
        <f>D18-D19+D20</f>
        <v>-13344429.559999999</v>
      </c>
      <c r="E17" s="149">
        <f>E18-E19+E20</f>
        <v>30614748.079999998</v>
      </c>
      <c r="F17" s="149">
        <f>F18-F19+F20</f>
        <v>25771429.559999999</v>
      </c>
    </row>
    <row r="18" spans="1:26" s="117" customFormat="1" ht="14.25" customHeight="1" x14ac:dyDescent="0.2">
      <c r="A18" s="132" t="s">
        <v>70</v>
      </c>
      <c r="B18" s="133" t="s">
        <v>71</v>
      </c>
      <c r="C18" s="145">
        <f>D18+E18</f>
        <v>17474181.32</v>
      </c>
      <c r="D18" s="134">
        <v>12527276.76</v>
      </c>
      <c r="E18" s="134">
        <v>4946904.5599999996</v>
      </c>
      <c r="F18" s="134">
        <v>64169.440000000002</v>
      </c>
    </row>
    <row r="19" spans="1:26" s="115" customFormat="1" ht="21.75" customHeight="1" x14ac:dyDescent="0.25">
      <c r="A19" s="132" t="s">
        <v>72</v>
      </c>
      <c r="B19" s="133" t="s">
        <v>73</v>
      </c>
      <c r="C19" s="145">
        <f>D19+E19</f>
        <v>203862.79999999935</v>
      </c>
      <c r="D19" s="134">
        <f>12527276.76-12427000</f>
        <v>100276.75999999978</v>
      </c>
      <c r="E19" s="134">
        <f>4946904.56-4241400-115318.52-248100-238500</f>
        <v>103586.03999999957</v>
      </c>
      <c r="F19" s="134">
        <v>64169.440000000002</v>
      </c>
      <c r="G19" s="112"/>
      <c r="H19" s="166" t="s">
        <v>90</v>
      </c>
      <c r="I19" s="167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74</v>
      </c>
      <c r="B20" s="133" t="s">
        <v>4</v>
      </c>
      <c r="C20" s="145">
        <f>D20+E20</f>
        <v>0</v>
      </c>
      <c r="D20" s="134">
        <f>-5025700-350000-3436600-592160-664178-8904210.76-200000-5815468.8-805000+21888</f>
        <v>-25771429.559999999</v>
      </c>
      <c r="E20" s="134">
        <f>5025700+350000+3436600+592160+664178+8904210.76+200000+5815468.8+805000-21888</f>
        <v>25771429.559999999</v>
      </c>
      <c r="F20" s="134">
        <f>5025700+350000+3436600+592160+664178+8904210.76+200000+5815468.8+805000-21888</f>
        <v>25771429.559999999</v>
      </c>
      <c r="G20" s="116"/>
      <c r="H20" s="166" t="s">
        <v>91</v>
      </c>
      <c r="I20" s="167"/>
      <c r="J20" s="96">
        <f>115318.52+29545.8</f>
        <v>144864.32000000001</v>
      </c>
      <c r="K20" s="96"/>
      <c r="L20" s="96">
        <v>115318.52</v>
      </c>
      <c r="M20" s="96">
        <f t="shared" si="4"/>
        <v>29545.800000000003</v>
      </c>
      <c r="N20" s="96"/>
      <c r="O20" s="96">
        <f t="shared" si="1"/>
        <v>115318.52</v>
      </c>
      <c r="P20" s="96">
        <f t="shared" si="5"/>
        <v>29545.800000000003</v>
      </c>
      <c r="Q20" s="114"/>
      <c r="R20" s="114"/>
    </row>
    <row r="21" spans="1:26" s="121" customFormat="1" ht="28.5" customHeight="1" x14ac:dyDescent="0.3">
      <c r="A21" s="147" t="s">
        <v>75</v>
      </c>
      <c r="B21" s="148" t="s">
        <v>34</v>
      </c>
      <c r="C21" s="146">
        <f>C12</f>
        <v>17270318.52</v>
      </c>
      <c r="D21" s="150">
        <f>D12</f>
        <v>-13344429.559999999</v>
      </c>
      <c r="E21" s="150">
        <f>E12</f>
        <v>30614748.079999998</v>
      </c>
      <c r="F21" s="150">
        <f>F12</f>
        <v>25771429.559999999</v>
      </c>
      <c r="R21" s="139">
        <v>12427000</v>
      </c>
      <c r="S21" s="140"/>
      <c r="T21" s="140"/>
      <c r="U21" s="142" t="s">
        <v>85</v>
      </c>
      <c r="V21" s="140"/>
      <c r="W21" s="140"/>
      <c r="X21" s="141" t="s">
        <v>84</v>
      </c>
      <c r="Y21" s="140"/>
      <c r="Z21" s="121" t="s">
        <v>87</v>
      </c>
    </row>
    <row r="22" spans="1:26" s="121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76</v>
      </c>
      <c r="B23" s="130" t="s">
        <v>77</v>
      </c>
      <c r="C23" s="145">
        <f>C24</f>
        <v>17270318.52</v>
      </c>
      <c r="D23" s="149">
        <f>D24</f>
        <v>-13344429.559999999</v>
      </c>
      <c r="E23" s="149">
        <f>E24</f>
        <v>30614748.079999998</v>
      </c>
      <c r="F23" s="149">
        <f>F24</f>
        <v>25771429.559999999</v>
      </c>
      <c r="X23" s="143" t="s">
        <v>86</v>
      </c>
      <c r="Z23" s="121" t="s">
        <v>87</v>
      </c>
    </row>
    <row r="24" spans="1:26" s="121" customFormat="1" ht="21.75" customHeight="1" x14ac:dyDescent="0.25">
      <c r="A24" s="129" t="s">
        <v>78</v>
      </c>
      <c r="B24" s="130" t="s">
        <v>79</v>
      </c>
      <c r="C24" s="145">
        <f>C25-C26+C27</f>
        <v>17270318.52</v>
      </c>
      <c r="D24" s="131">
        <f>D25-D26+D27</f>
        <v>-13344429.559999999</v>
      </c>
      <c r="E24" s="131">
        <f>E25-E26+E27</f>
        <v>30614748.079999998</v>
      </c>
      <c r="F24" s="131">
        <f>F25-F26+F27</f>
        <v>25771429.559999999</v>
      </c>
    </row>
    <row r="25" spans="1:26" s="121" customFormat="1" ht="18" customHeight="1" x14ac:dyDescent="0.25">
      <c r="A25" s="132" t="s">
        <v>80</v>
      </c>
      <c r="B25" s="133" t="s">
        <v>71</v>
      </c>
      <c r="C25" s="145">
        <f>D25+E25</f>
        <v>17474181.32</v>
      </c>
      <c r="D25" s="134">
        <v>12527276.76</v>
      </c>
      <c r="E25" s="134">
        <v>4946904.5599999996</v>
      </c>
      <c r="F25" s="134">
        <v>64169.440000000002</v>
      </c>
      <c r="X25" s="121">
        <v>4241400</v>
      </c>
      <c r="Z25" s="121" t="s">
        <v>88</v>
      </c>
    </row>
    <row r="26" spans="1:26" s="124" customFormat="1" ht="25.5" customHeight="1" x14ac:dyDescent="0.25">
      <c r="A26" s="132" t="s">
        <v>81</v>
      </c>
      <c r="B26" s="133" t="s">
        <v>73</v>
      </c>
      <c r="C26" s="145">
        <f>D26+E26</f>
        <v>203862.79999999935</v>
      </c>
      <c r="D26" s="134">
        <f>12527276.76-12427000</f>
        <v>100276.75999999978</v>
      </c>
      <c r="E26" s="134">
        <f>4946904.56-4241400-115318.52-248100-238500</f>
        <v>103586.03999999957</v>
      </c>
      <c r="F26" s="134">
        <v>64169.440000000002</v>
      </c>
      <c r="G26" s="122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82</v>
      </c>
      <c r="B27" s="133" t="s">
        <v>4</v>
      </c>
      <c r="C27" s="145">
        <f>D27+E27</f>
        <v>0</v>
      </c>
      <c r="D27" s="134">
        <f>-5025700-350000-3436600-592160-664178-8904210.76-200000-5815468.8-805000+21888</f>
        <v>-25771429.559999999</v>
      </c>
      <c r="E27" s="134">
        <f>5025700+350000+3436600+592160+664178+8904210.76+200000+5815468.8+805000-21888</f>
        <v>25771429.559999999</v>
      </c>
      <c r="F27" s="134">
        <f>5025700+350000+3436600+592160+664178+8904210.76+200000+5815468.8+805000-21888</f>
        <v>25771429.559999999</v>
      </c>
      <c r="G27" s="125"/>
      <c r="H27" s="174" t="s">
        <v>15</v>
      </c>
      <c r="I27" s="174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4843318.5199999996</v>
      </c>
      <c r="M27" s="126">
        <f t="shared" si="6"/>
        <v>103586.03999999998</v>
      </c>
      <c r="N27" s="126">
        <f t="shared" si="6"/>
        <v>0</v>
      </c>
      <c r="O27" s="126">
        <f t="shared" si="6"/>
        <v>4595218.5199999996</v>
      </c>
      <c r="P27" s="126">
        <f t="shared" si="6"/>
        <v>103586.03999999998</v>
      </c>
      <c r="Q27" s="16"/>
      <c r="R27" s="16"/>
    </row>
    <row r="28" spans="1:26" s="15" customFormat="1" ht="34.5" hidden="1" customHeight="1" thickBot="1" x14ac:dyDescent="0.3">
      <c r="A28" s="132" t="s">
        <v>83</v>
      </c>
      <c r="B28" s="133" t="s">
        <v>63</v>
      </c>
      <c r="C28" s="145"/>
      <c r="D28" s="134"/>
      <c r="E28" s="134"/>
      <c r="F28" s="134"/>
      <c r="G28" s="16"/>
      <c r="H28" s="175" t="s">
        <v>47</v>
      </c>
      <c r="I28" s="176"/>
      <c r="J28" s="127">
        <f t="shared" ref="J28:P28" si="7">J8+J27</f>
        <v>17474181.32</v>
      </c>
      <c r="K28" s="127">
        <f t="shared" si="7"/>
        <v>0</v>
      </c>
      <c r="L28" s="127">
        <f t="shared" si="7"/>
        <v>17270318.52</v>
      </c>
      <c r="M28" s="127">
        <f t="shared" si="7"/>
        <v>203862.80000000028</v>
      </c>
      <c r="N28" s="127">
        <f t="shared" si="7"/>
        <v>0</v>
      </c>
      <c r="O28" s="127">
        <f t="shared" si="7"/>
        <v>17022218.52</v>
      </c>
      <c r="P28" s="127">
        <f t="shared" si="7"/>
        <v>203862.80000000028</v>
      </c>
      <c r="Q28" s="16"/>
      <c r="R28" s="16"/>
    </row>
    <row r="29" spans="1:26" s="15" customFormat="1" ht="25.5" customHeight="1" x14ac:dyDescent="0.25">
      <c r="A29" s="147" t="s">
        <v>75</v>
      </c>
      <c r="B29" s="148" t="s">
        <v>34</v>
      </c>
      <c r="C29" s="146">
        <f>C23</f>
        <v>17270318.52</v>
      </c>
      <c r="D29" s="150">
        <f>D23</f>
        <v>-13344429.559999999</v>
      </c>
      <c r="E29" s="150">
        <f>E23</f>
        <v>30614748.079999998</v>
      </c>
      <c r="F29" s="150">
        <f>F23</f>
        <v>25771429.559999999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92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>
        <f>8904210.76+5815468.8</f>
        <v>14719679.559999999</v>
      </c>
      <c r="E36" s="90">
        <v>5815468.7999999998</v>
      </c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v>2356800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2668900+350000+3436600+592160+664178+200000+805000-21888</f>
        <v>8694950</v>
      </c>
      <c r="E39" s="88">
        <f>805000-21888</f>
        <v>783112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54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25771429.559999999</v>
      </c>
      <c r="E42" s="59">
        <f>SUM(E36:E41)</f>
        <v>6598580.7999999998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5.75" hidden="1" customHeight="1" x14ac:dyDescent="0.25">
      <c r="A45" s="37" t="s">
        <v>31</v>
      </c>
      <c r="B45" s="69">
        <v>418797009.56</v>
      </c>
      <c r="C45" s="69">
        <v>53767571</v>
      </c>
      <c r="D45" s="41">
        <f>B45+C45</f>
        <v>472564580.56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405452580</v>
      </c>
      <c r="C46" s="70">
        <v>84382319.079999998</v>
      </c>
      <c r="D46" s="71">
        <f>B46+C46</f>
        <v>489834899.07999998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4.25" hidden="1" customHeight="1" x14ac:dyDescent="0.25">
      <c r="A47" s="38" t="s">
        <v>28</v>
      </c>
      <c r="B47" s="43">
        <f>B45-B46</f>
        <v>13344429.560000002</v>
      </c>
      <c r="C47" s="44">
        <f>C45-C46</f>
        <v>-30614748.079999998</v>
      </c>
      <c r="D47" s="42">
        <f>B47+C47</f>
        <v>-17270318.519999996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4.2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2025-08-04T08:30:10Z</cp:lastPrinted>
  <dcterms:created xsi:type="dcterms:W3CDTF">2014-01-17T10:52:16Z</dcterms:created>
  <dcterms:modified xsi:type="dcterms:W3CDTF">2025-09-15T08:35:24Z</dcterms:modified>
</cp:coreProperties>
</file>