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6 сесія\Рішення\"/>
    </mc:Choice>
  </mc:AlternateContent>
  <bookViews>
    <workbookView xWindow="0" yWindow="0" windowWidth="21570" windowHeight="8145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Лист1!$A$1:$AA$150</definedName>
  </definedNames>
  <calcPr calcId="152511" fullCalcOnLoad="1"/>
</workbook>
</file>

<file path=xl/calcChain.xml><?xml version="1.0" encoding="utf-8"?>
<calcChain xmlns="http://schemas.openxmlformats.org/spreadsheetml/2006/main">
  <c r="U102" i="1" l="1"/>
  <c r="S102" i="1"/>
  <c r="J102" i="1"/>
  <c r="D102" i="1"/>
  <c r="E102" i="1"/>
  <c r="C102" i="1"/>
  <c r="Y102" i="1"/>
  <c r="M126" i="1"/>
  <c r="K126" i="1"/>
  <c r="J126" i="1"/>
  <c r="Z129" i="1"/>
  <c r="AA129" i="1"/>
  <c r="Y129" i="1"/>
  <c r="L129" i="1"/>
  <c r="Z104" i="1"/>
  <c r="Y104" i="1"/>
  <c r="L104" i="1"/>
  <c r="Z103" i="1"/>
  <c r="Y103" i="1"/>
  <c r="AA103" i="1"/>
  <c r="E103" i="1"/>
  <c r="E84" i="1"/>
  <c r="U17" i="1"/>
  <c r="S17" i="1"/>
  <c r="U22" i="1"/>
  <c r="S22" i="1"/>
  <c r="E35" i="1"/>
  <c r="E28" i="1"/>
  <c r="J22" i="1"/>
  <c r="L22" i="1"/>
  <c r="L21" i="1"/>
  <c r="J17" i="1"/>
  <c r="C15" i="1"/>
  <c r="Y15" i="1"/>
  <c r="L143" i="1"/>
  <c r="E136" i="1"/>
  <c r="L128" i="1"/>
  <c r="L127" i="1"/>
  <c r="V114" i="1"/>
  <c r="V112" i="1"/>
  <c r="V110" i="1"/>
  <c r="U114" i="1"/>
  <c r="U112" i="1"/>
  <c r="U110" i="1"/>
  <c r="S114" i="1"/>
  <c r="S112" i="1"/>
  <c r="S110" i="1"/>
  <c r="Z115" i="1"/>
  <c r="Y115" i="1"/>
  <c r="AA115" i="1"/>
  <c r="Z34" i="1"/>
  <c r="AA34" i="1"/>
  <c r="Y34" i="1"/>
  <c r="E32" i="1"/>
  <c r="Z31" i="1"/>
  <c r="Y31" i="1"/>
  <c r="AA31" i="1"/>
  <c r="Z15" i="1"/>
  <c r="I12" i="1"/>
  <c r="H12" i="1"/>
  <c r="G12" i="1"/>
  <c r="F12" i="1"/>
  <c r="Z14" i="1"/>
  <c r="Y14" i="1"/>
  <c r="AA14" i="1"/>
  <c r="L13" i="1"/>
  <c r="Z144" i="1"/>
  <c r="AA144" i="1"/>
  <c r="Y144" i="1"/>
  <c r="E144" i="1"/>
  <c r="Y136" i="1"/>
  <c r="E135" i="1"/>
  <c r="T114" i="1"/>
  <c r="T112" i="1"/>
  <c r="T110" i="1"/>
  <c r="Z101" i="1"/>
  <c r="Z100" i="1"/>
  <c r="Y101" i="1"/>
  <c r="Y100" i="1"/>
  <c r="AA100" i="1"/>
  <c r="E101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K100" i="1"/>
  <c r="J100" i="1"/>
  <c r="I100" i="1"/>
  <c r="H100" i="1"/>
  <c r="G100" i="1"/>
  <c r="F100" i="1"/>
  <c r="D100" i="1"/>
  <c r="C100" i="1"/>
  <c r="E100" i="1"/>
  <c r="Z32" i="1"/>
  <c r="Z35" i="1"/>
  <c r="AA35" i="1"/>
  <c r="Y35" i="1"/>
  <c r="Z33" i="1"/>
  <c r="Y33" i="1"/>
  <c r="X33" i="1"/>
  <c r="W33" i="1"/>
  <c r="C23" i="1"/>
  <c r="E23" i="1"/>
  <c r="D23" i="1"/>
  <c r="G23" i="1"/>
  <c r="I23" i="1"/>
  <c r="Z137" i="1"/>
  <c r="Y137" i="1"/>
  <c r="AA137" i="1"/>
  <c r="U23" i="1"/>
  <c r="V23" i="1"/>
  <c r="V16" i="1"/>
  <c r="V146" i="1"/>
  <c r="U146" i="1"/>
  <c r="T146" i="1"/>
  <c r="S146" i="1"/>
  <c r="R146" i="1"/>
  <c r="Q146" i="1"/>
  <c r="P146" i="1"/>
  <c r="O146" i="1"/>
  <c r="N146" i="1"/>
  <c r="M146" i="1"/>
  <c r="K146" i="1"/>
  <c r="J146" i="1"/>
  <c r="I146" i="1"/>
  <c r="H146" i="1"/>
  <c r="G146" i="1"/>
  <c r="F146" i="1"/>
  <c r="D146" i="1"/>
  <c r="E146" i="1"/>
  <c r="C146" i="1"/>
  <c r="Z135" i="1"/>
  <c r="AA135" i="1"/>
  <c r="Y135" i="1"/>
  <c r="Z127" i="1"/>
  <c r="AA127" i="1"/>
  <c r="Y127" i="1"/>
  <c r="Z111" i="1"/>
  <c r="Y111" i="1"/>
  <c r="U36" i="1"/>
  <c r="S36" i="1"/>
  <c r="X32" i="1"/>
  <c r="W32" i="1"/>
  <c r="K36" i="1"/>
  <c r="L36" i="1"/>
  <c r="J36" i="1"/>
  <c r="Z140" i="1"/>
  <c r="Y140" i="1"/>
  <c r="AA140" i="1"/>
  <c r="E140" i="1"/>
  <c r="L120" i="1"/>
  <c r="Y120" i="1"/>
  <c r="Z120" i="1"/>
  <c r="AA120" i="1"/>
  <c r="E22" i="1"/>
  <c r="E21" i="1"/>
  <c r="C126" i="1"/>
  <c r="C80" i="1"/>
  <c r="D80" i="1"/>
  <c r="E80" i="1"/>
  <c r="Z39" i="1"/>
  <c r="Y39" i="1"/>
  <c r="AA39" i="1"/>
  <c r="Z38" i="1"/>
  <c r="AA38" i="1"/>
  <c r="Y38" i="1"/>
  <c r="Y36" i="1"/>
  <c r="Z37" i="1"/>
  <c r="Z36" i="1"/>
  <c r="Y37" i="1"/>
  <c r="E38" i="1"/>
  <c r="E37" i="1"/>
  <c r="D36" i="1"/>
  <c r="C36" i="1"/>
  <c r="Z30" i="1"/>
  <c r="AA30" i="1"/>
  <c r="Y30" i="1"/>
  <c r="X30" i="1"/>
  <c r="W30" i="1"/>
  <c r="E30" i="1"/>
  <c r="Z28" i="1"/>
  <c r="Z26" i="1"/>
  <c r="Y28" i="1"/>
  <c r="L29" i="1"/>
  <c r="E29" i="1"/>
  <c r="E27" i="1"/>
  <c r="Z29" i="1"/>
  <c r="Z27" i="1"/>
  <c r="Y29" i="1"/>
  <c r="AA29" i="1"/>
  <c r="Y27" i="1"/>
  <c r="Y26" i="1"/>
  <c r="V26" i="1"/>
  <c r="U26" i="1"/>
  <c r="U16" i="1"/>
  <c r="T26" i="1"/>
  <c r="S26" i="1"/>
  <c r="R26" i="1"/>
  <c r="Q26" i="1"/>
  <c r="P26" i="1"/>
  <c r="O26" i="1"/>
  <c r="O16" i="1"/>
  <c r="N26" i="1"/>
  <c r="M26" i="1"/>
  <c r="K26" i="1"/>
  <c r="J26" i="1"/>
  <c r="I26" i="1"/>
  <c r="I16" i="1"/>
  <c r="H26" i="1"/>
  <c r="G26" i="1"/>
  <c r="G16" i="1"/>
  <c r="F26" i="1"/>
  <c r="D26" i="1"/>
  <c r="E26" i="1"/>
  <c r="C26" i="1"/>
  <c r="Z25" i="1"/>
  <c r="AA25" i="1"/>
  <c r="Z24" i="1"/>
  <c r="AA24" i="1"/>
  <c r="Y25" i="1"/>
  <c r="Y24" i="1"/>
  <c r="E25" i="1"/>
  <c r="E24" i="1"/>
  <c r="T23" i="1"/>
  <c r="T16" i="1"/>
  <c r="S23" i="1"/>
  <c r="R23" i="1"/>
  <c r="R16" i="1"/>
  <c r="Q23" i="1"/>
  <c r="Q16" i="1"/>
  <c r="P23" i="1"/>
  <c r="P16" i="1"/>
  <c r="P142" i="1"/>
  <c r="P147" i="1"/>
  <c r="O23" i="1"/>
  <c r="N23" i="1"/>
  <c r="N16" i="1"/>
  <c r="N142" i="1"/>
  <c r="N147" i="1"/>
  <c r="M23" i="1"/>
  <c r="M16" i="1"/>
  <c r="K23" i="1"/>
  <c r="K16" i="1"/>
  <c r="J23" i="1"/>
  <c r="H23" i="1"/>
  <c r="H16" i="1"/>
  <c r="H142" i="1"/>
  <c r="H147" i="1"/>
  <c r="F23" i="1"/>
  <c r="F16" i="1"/>
  <c r="Z22" i="1"/>
  <c r="Z21" i="1"/>
  <c r="Y21" i="1"/>
  <c r="V12" i="1"/>
  <c r="U12" i="1"/>
  <c r="T12" i="1"/>
  <c r="S12" i="1"/>
  <c r="R12" i="1"/>
  <c r="Q12" i="1"/>
  <c r="P12" i="1"/>
  <c r="O12" i="1"/>
  <c r="N12" i="1"/>
  <c r="M12" i="1"/>
  <c r="M142" i="1"/>
  <c r="M147" i="1"/>
  <c r="K12" i="1"/>
  <c r="J12" i="1"/>
  <c r="U105" i="1"/>
  <c r="U132" i="1"/>
  <c r="U131" i="1"/>
  <c r="U126" i="1"/>
  <c r="U124" i="1"/>
  <c r="U98" i="1"/>
  <c r="U96" i="1"/>
  <c r="U95" i="1"/>
  <c r="U92" i="1"/>
  <c r="U88" i="1"/>
  <c r="U86" i="1"/>
  <c r="U83" i="1"/>
  <c r="U80" i="1"/>
  <c r="U79" i="1"/>
  <c r="U76" i="1"/>
  <c r="U73" i="1"/>
  <c r="U72" i="1"/>
  <c r="U74" i="1"/>
  <c r="U70" i="1"/>
  <c r="U63" i="1"/>
  <c r="U53" i="1"/>
  <c r="U48" i="1"/>
  <c r="U45" i="1"/>
  <c r="U40" i="1"/>
  <c r="U41" i="1"/>
  <c r="L107" i="1"/>
  <c r="V105" i="1"/>
  <c r="V83" i="1"/>
  <c r="L109" i="1"/>
  <c r="Z108" i="1"/>
  <c r="Y108" i="1"/>
  <c r="AA108" i="1"/>
  <c r="E108" i="1"/>
  <c r="E90" i="1"/>
  <c r="T83" i="1"/>
  <c r="S83" i="1"/>
  <c r="R83" i="1"/>
  <c r="Q83" i="1"/>
  <c r="P83" i="1"/>
  <c r="O83" i="1"/>
  <c r="N83" i="1"/>
  <c r="M83" i="1"/>
  <c r="K83" i="1"/>
  <c r="Z83" i="1"/>
  <c r="J83" i="1"/>
  <c r="I83" i="1"/>
  <c r="H83" i="1"/>
  <c r="H40" i="1"/>
  <c r="G83" i="1"/>
  <c r="F83" i="1"/>
  <c r="D83" i="1"/>
  <c r="E83" i="1"/>
  <c r="C83" i="1"/>
  <c r="Y83" i="1"/>
  <c r="L85" i="1"/>
  <c r="Z85" i="1"/>
  <c r="Z84" i="1"/>
  <c r="Y85" i="1"/>
  <c r="Y84" i="1"/>
  <c r="AA84" i="1"/>
  <c r="E125" i="1"/>
  <c r="O70" i="1"/>
  <c r="S92" i="1"/>
  <c r="S88" i="1"/>
  <c r="C132" i="1"/>
  <c r="C92" i="1"/>
  <c r="C88" i="1"/>
  <c r="E88" i="1"/>
  <c r="L93" i="1"/>
  <c r="J92" i="1"/>
  <c r="Z116" i="1"/>
  <c r="Y116" i="1"/>
  <c r="AA116" i="1"/>
  <c r="Y117" i="1"/>
  <c r="Y119" i="1"/>
  <c r="Z17" i="1"/>
  <c r="Z18" i="1"/>
  <c r="Z19" i="1"/>
  <c r="Z20" i="1"/>
  <c r="AA20" i="1"/>
  <c r="Y18" i="1"/>
  <c r="Y19" i="1"/>
  <c r="Y20" i="1"/>
  <c r="E143" i="1"/>
  <c r="L116" i="1"/>
  <c r="Z51" i="1"/>
  <c r="Y51" i="1"/>
  <c r="AA51" i="1"/>
  <c r="E51" i="1"/>
  <c r="Z50" i="1"/>
  <c r="AA50" i="1"/>
  <c r="Y50" i="1"/>
  <c r="E50" i="1"/>
  <c r="E49" i="1"/>
  <c r="Y125" i="1"/>
  <c r="Y124" i="1"/>
  <c r="V126" i="1"/>
  <c r="T126" i="1"/>
  <c r="S126" i="1"/>
  <c r="S124" i="1"/>
  <c r="N126" i="1"/>
  <c r="Z128" i="1"/>
  <c r="AA128" i="1"/>
  <c r="Y128" i="1"/>
  <c r="Z122" i="1"/>
  <c r="Y122" i="1"/>
  <c r="AA122" i="1"/>
  <c r="Z121" i="1"/>
  <c r="AA121" i="1"/>
  <c r="Y121" i="1"/>
  <c r="L121" i="1"/>
  <c r="Z107" i="1"/>
  <c r="Y107" i="1"/>
  <c r="E107" i="1"/>
  <c r="L99" i="1"/>
  <c r="Z49" i="1"/>
  <c r="AA49" i="1"/>
  <c r="Y49" i="1"/>
  <c r="D48" i="1"/>
  <c r="Z48" i="1"/>
  <c r="C48" i="1"/>
  <c r="E68" i="1"/>
  <c r="E67" i="1"/>
  <c r="E66" i="1"/>
  <c r="E65" i="1"/>
  <c r="E64" i="1"/>
  <c r="Z64" i="1"/>
  <c r="Z68" i="1"/>
  <c r="Z67" i="1"/>
  <c r="AA67" i="1"/>
  <c r="Z66" i="1"/>
  <c r="Z65" i="1"/>
  <c r="AA65" i="1"/>
  <c r="Y68" i="1"/>
  <c r="Y67" i="1"/>
  <c r="Y66" i="1"/>
  <c r="Y65" i="1"/>
  <c r="Y64" i="1"/>
  <c r="O132" i="1"/>
  <c r="O131" i="1"/>
  <c r="Z138" i="1"/>
  <c r="Y138" i="1"/>
  <c r="Z141" i="1"/>
  <c r="AA141" i="1"/>
  <c r="Z139" i="1"/>
  <c r="AA139" i="1"/>
  <c r="Z134" i="1"/>
  <c r="AA134" i="1"/>
  <c r="Y134" i="1"/>
  <c r="Z133" i="1"/>
  <c r="L134" i="1"/>
  <c r="R126" i="1"/>
  <c r="Q126" i="1"/>
  <c r="P126" i="1"/>
  <c r="O126" i="1"/>
  <c r="X114" i="1"/>
  <c r="X112" i="1"/>
  <c r="W114" i="1"/>
  <c r="W112" i="1"/>
  <c r="W110" i="1"/>
  <c r="R114" i="1"/>
  <c r="R112" i="1"/>
  <c r="R110" i="1"/>
  <c r="Q114" i="1"/>
  <c r="Q112" i="1"/>
  <c r="P114" i="1"/>
  <c r="P112" i="1"/>
  <c r="P110" i="1"/>
  <c r="O114" i="1"/>
  <c r="O112" i="1"/>
  <c r="N114" i="1"/>
  <c r="N112" i="1"/>
  <c r="M114" i="1"/>
  <c r="M112" i="1"/>
  <c r="M110" i="1"/>
  <c r="I114" i="1"/>
  <c r="I112" i="1"/>
  <c r="I110" i="1"/>
  <c r="H114" i="1"/>
  <c r="H112" i="1"/>
  <c r="H110" i="1"/>
  <c r="G114" i="1"/>
  <c r="G112" i="1"/>
  <c r="G110" i="1"/>
  <c r="F114" i="1"/>
  <c r="F112" i="1"/>
  <c r="F110" i="1"/>
  <c r="D114" i="1"/>
  <c r="D112" i="1"/>
  <c r="C114" i="1"/>
  <c r="C112" i="1"/>
  <c r="C110" i="1"/>
  <c r="R132" i="1"/>
  <c r="R131" i="1"/>
  <c r="R98" i="1"/>
  <c r="H70" i="1"/>
  <c r="H92" i="1"/>
  <c r="H88" i="1"/>
  <c r="H98" i="1"/>
  <c r="H132" i="1"/>
  <c r="H131" i="1"/>
  <c r="X126" i="1"/>
  <c r="W126" i="1"/>
  <c r="I126" i="1"/>
  <c r="G126" i="1"/>
  <c r="L119" i="1"/>
  <c r="L117" i="1"/>
  <c r="L113" i="1"/>
  <c r="W105" i="1"/>
  <c r="Y130" i="1"/>
  <c r="Z130" i="1"/>
  <c r="AA130" i="1"/>
  <c r="Z125" i="1"/>
  <c r="Z123" i="1"/>
  <c r="AA123" i="1"/>
  <c r="Z119" i="1"/>
  <c r="AA119" i="1"/>
  <c r="Z118" i="1"/>
  <c r="Z114" i="1"/>
  <c r="Z117" i="1"/>
  <c r="AA117" i="1"/>
  <c r="Z113" i="1"/>
  <c r="Y123" i="1"/>
  <c r="Y113" i="1"/>
  <c r="X124" i="1"/>
  <c r="W124" i="1"/>
  <c r="V124" i="1"/>
  <c r="T124" i="1"/>
  <c r="R124" i="1"/>
  <c r="Q124" i="1"/>
  <c r="Q110" i="1"/>
  <c r="P124" i="1"/>
  <c r="O124" i="1"/>
  <c r="N124" i="1"/>
  <c r="M124" i="1"/>
  <c r="K124" i="1"/>
  <c r="J124" i="1"/>
  <c r="I124" i="1"/>
  <c r="I70" i="1"/>
  <c r="I92" i="1"/>
  <c r="I88" i="1"/>
  <c r="I98" i="1"/>
  <c r="I132" i="1"/>
  <c r="I131" i="1"/>
  <c r="H124" i="1"/>
  <c r="G124" i="1"/>
  <c r="F124" i="1"/>
  <c r="D124" i="1"/>
  <c r="Z124" i="1"/>
  <c r="AA124" i="1"/>
  <c r="C124" i="1"/>
  <c r="E124" i="1"/>
  <c r="M92" i="1"/>
  <c r="M88" i="1"/>
  <c r="Y141" i="1"/>
  <c r="Y139" i="1"/>
  <c r="Y133" i="1"/>
  <c r="E141" i="1"/>
  <c r="E139" i="1"/>
  <c r="E134" i="1"/>
  <c r="X132" i="1"/>
  <c r="X131" i="1"/>
  <c r="W132" i="1"/>
  <c r="W131" i="1"/>
  <c r="V132" i="1"/>
  <c r="V131" i="1"/>
  <c r="T132" i="1"/>
  <c r="T131" i="1"/>
  <c r="S132" i="1"/>
  <c r="S131" i="1"/>
  <c r="Q132" i="1"/>
  <c r="Q131" i="1"/>
  <c r="P132" i="1"/>
  <c r="P131" i="1"/>
  <c r="N132" i="1"/>
  <c r="N131" i="1"/>
  <c r="M132" i="1"/>
  <c r="M131" i="1"/>
  <c r="K132" i="1"/>
  <c r="J132" i="1"/>
  <c r="J131" i="1"/>
  <c r="L131" i="1"/>
  <c r="G132" i="1"/>
  <c r="G131" i="1"/>
  <c r="F132" i="1"/>
  <c r="F131" i="1"/>
  <c r="D132" i="1"/>
  <c r="X110" i="1"/>
  <c r="X102" i="1"/>
  <c r="W102" i="1"/>
  <c r="V102" i="1"/>
  <c r="T102" i="1"/>
  <c r="R102" i="1"/>
  <c r="R95" i="1"/>
  <c r="Q102" i="1"/>
  <c r="P102" i="1"/>
  <c r="O102" i="1"/>
  <c r="N102" i="1"/>
  <c r="M102" i="1"/>
  <c r="K102" i="1"/>
  <c r="Z102" i="1"/>
  <c r="AA102" i="1"/>
  <c r="I102" i="1"/>
  <c r="H102" i="1"/>
  <c r="G102" i="1"/>
  <c r="F102" i="1"/>
  <c r="X105" i="1"/>
  <c r="R105" i="1"/>
  <c r="Q105" i="1"/>
  <c r="N105" i="1"/>
  <c r="F105" i="1"/>
  <c r="X98" i="1"/>
  <c r="W98" i="1"/>
  <c r="G98" i="1"/>
  <c r="F98" i="1"/>
  <c r="D98" i="1"/>
  <c r="C98" i="1"/>
  <c r="E98" i="1"/>
  <c r="X96" i="1"/>
  <c r="X95" i="1"/>
  <c r="W96" i="1"/>
  <c r="K96" i="1"/>
  <c r="J96" i="1"/>
  <c r="I96" i="1"/>
  <c r="I95" i="1"/>
  <c r="H96" i="1"/>
  <c r="H95" i="1"/>
  <c r="G96" i="1"/>
  <c r="F96" i="1"/>
  <c r="F95" i="1"/>
  <c r="D96" i="1"/>
  <c r="C96" i="1"/>
  <c r="Z94" i="1"/>
  <c r="Z93" i="1"/>
  <c r="Z92" i="1"/>
  <c r="AA92" i="1"/>
  <c r="Y94" i="1"/>
  <c r="Y93" i="1"/>
  <c r="E94" i="1"/>
  <c r="E93" i="1"/>
  <c r="X92" i="1"/>
  <c r="X88" i="1"/>
  <c r="W92" i="1"/>
  <c r="W88" i="1"/>
  <c r="V92" i="1"/>
  <c r="V88" i="1"/>
  <c r="T92" i="1"/>
  <c r="T88" i="1"/>
  <c r="R92" i="1"/>
  <c r="R88" i="1"/>
  <c r="Q88" i="1"/>
  <c r="P92" i="1"/>
  <c r="P88" i="1"/>
  <c r="O92" i="1"/>
  <c r="O88" i="1"/>
  <c r="N92" i="1"/>
  <c r="N88" i="1"/>
  <c r="K92" i="1"/>
  <c r="L92" i="1"/>
  <c r="K88" i="1"/>
  <c r="L88" i="1"/>
  <c r="G92" i="1"/>
  <c r="G88" i="1"/>
  <c r="F92" i="1"/>
  <c r="F88" i="1"/>
  <c r="D92" i="1"/>
  <c r="D88" i="1"/>
  <c r="Z87" i="1"/>
  <c r="Z86" i="1"/>
  <c r="AA86" i="1"/>
  <c r="Y87" i="1"/>
  <c r="Y86" i="1"/>
  <c r="X86" i="1"/>
  <c r="W86" i="1"/>
  <c r="V86" i="1"/>
  <c r="T86" i="1"/>
  <c r="S86" i="1"/>
  <c r="R86" i="1"/>
  <c r="Q86" i="1"/>
  <c r="P86" i="1"/>
  <c r="O86" i="1"/>
  <c r="M86" i="1"/>
  <c r="J86" i="1"/>
  <c r="J40" i="1"/>
  <c r="I86" i="1"/>
  <c r="H86" i="1"/>
  <c r="G86" i="1"/>
  <c r="F86" i="1"/>
  <c r="D86" i="1"/>
  <c r="C86" i="1"/>
  <c r="X80" i="1"/>
  <c r="W80" i="1"/>
  <c r="V80" i="1"/>
  <c r="V79" i="1"/>
  <c r="T80" i="1"/>
  <c r="T79" i="1"/>
  <c r="S80" i="1"/>
  <c r="S79" i="1"/>
  <c r="R80" i="1"/>
  <c r="R79" i="1"/>
  <c r="Q80" i="1"/>
  <c r="Q79" i="1"/>
  <c r="P80" i="1"/>
  <c r="P79" i="1"/>
  <c r="O80" i="1"/>
  <c r="O79" i="1"/>
  <c r="N80" i="1"/>
  <c r="N79" i="1"/>
  <c r="M80" i="1"/>
  <c r="M79" i="1"/>
  <c r="K80" i="1"/>
  <c r="K79" i="1"/>
  <c r="Z79" i="1"/>
  <c r="AA79" i="1"/>
  <c r="J80" i="1"/>
  <c r="J79" i="1"/>
  <c r="Y79" i="1"/>
  <c r="I80" i="1"/>
  <c r="I79" i="1"/>
  <c r="H80" i="1"/>
  <c r="H79" i="1"/>
  <c r="G80" i="1"/>
  <c r="G79" i="1"/>
  <c r="F80" i="1"/>
  <c r="F79" i="1"/>
  <c r="X76" i="1"/>
  <c r="X73" i="1"/>
  <c r="X72" i="1"/>
  <c r="W76" i="1"/>
  <c r="W73" i="1"/>
  <c r="W72" i="1"/>
  <c r="V76" i="1"/>
  <c r="V73" i="1"/>
  <c r="V72" i="1"/>
  <c r="T76" i="1"/>
  <c r="T73" i="1"/>
  <c r="T72" i="1"/>
  <c r="S76" i="1"/>
  <c r="S73" i="1"/>
  <c r="S72" i="1"/>
  <c r="R76" i="1"/>
  <c r="R73" i="1"/>
  <c r="R72" i="1"/>
  <c r="R40" i="1"/>
  <c r="Q76" i="1"/>
  <c r="Q73" i="1"/>
  <c r="Q72" i="1"/>
  <c r="Q40" i="1"/>
  <c r="P76" i="1"/>
  <c r="P73" i="1"/>
  <c r="P72" i="1"/>
  <c r="P40" i="1"/>
  <c r="O76" i="1"/>
  <c r="O73" i="1"/>
  <c r="O72" i="1"/>
  <c r="N76" i="1"/>
  <c r="N73" i="1"/>
  <c r="N72" i="1"/>
  <c r="M76" i="1"/>
  <c r="M73" i="1"/>
  <c r="M72" i="1"/>
  <c r="M40" i="1"/>
  <c r="K76" i="1"/>
  <c r="K73" i="1"/>
  <c r="J76" i="1"/>
  <c r="J73" i="1"/>
  <c r="J72" i="1"/>
  <c r="Y73" i="1"/>
  <c r="Y72" i="1"/>
  <c r="I76" i="1"/>
  <c r="H76" i="1"/>
  <c r="G76" i="1"/>
  <c r="F76" i="1"/>
  <c r="D76" i="1"/>
  <c r="C76" i="1"/>
  <c r="E76" i="1"/>
  <c r="Z75" i="1"/>
  <c r="Y75" i="1"/>
  <c r="Y74" i="1"/>
  <c r="AA74" i="1"/>
  <c r="E75" i="1"/>
  <c r="X74" i="1"/>
  <c r="W74" i="1"/>
  <c r="V74" i="1"/>
  <c r="T74" i="1"/>
  <c r="S74" i="1"/>
  <c r="R74" i="1"/>
  <c r="Q74" i="1"/>
  <c r="P74" i="1"/>
  <c r="O74" i="1"/>
  <c r="N74" i="1"/>
  <c r="M74" i="1"/>
  <c r="K74" i="1"/>
  <c r="J74" i="1"/>
  <c r="I74" i="1"/>
  <c r="H74" i="1"/>
  <c r="G74" i="1"/>
  <c r="F74" i="1"/>
  <c r="D74" i="1"/>
  <c r="C74" i="1"/>
  <c r="E74" i="1"/>
  <c r="I72" i="1"/>
  <c r="H72" i="1"/>
  <c r="G72" i="1"/>
  <c r="F72" i="1"/>
  <c r="D72" i="1"/>
  <c r="E72" i="1"/>
  <c r="C72" i="1"/>
  <c r="X63" i="1"/>
  <c r="W63" i="1"/>
  <c r="V63" i="1"/>
  <c r="T63" i="1"/>
  <c r="S63" i="1"/>
  <c r="R63" i="1"/>
  <c r="Q63" i="1"/>
  <c r="P63" i="1"/>
  <c r="O63" i="1"/>
  <c r="N63" i="1"/>
  <c r="M63" i="1"/>
  <c r="K63" i="1"/>
  <c r="Z63" i="1"/>
  <c r="J63" i="1"/>
  <c r="I63" i="1"/>
  <c r="H63" i="1"/>
  <c r="G63" i="1"/>
  <c r="F63" i="1"/>
  <c r="D63" i="1"/>
  <c r="C63" i="1"/>
  <c r="C40" i="1"/>
  <c r="X35" i="1"/>
  <c r="X16" i="1"/>
  <c r="W35" i="1"/>
  <c r="W16" i="1"/>
  <c r="E19" i="1"/>
  <c r="C41" i="1"/>
  <c r="Z109" i="1"/>
  <c r="AA109" i="1"/>
  <c r="Y109" i="1"/>
  <c r="Z143" i="1"/>
  <c r="Y143" i="1"/>
  <c r="AA143" i="1"/>
  <c r="Z106" i="1"/>
  <c r="Y106" i="1"/>
  <c r="AA106" i="1"/>
  <c r="E106" i="1"/>
  <c r="L71" i="1"/>
  <c r="Z52" i="1"/>
  <c r="Y52" i="1"/>
  <c r="AA52" i="1"/>
  <c r="E52" i="1"/>
  <c r="V48" i="1"/>
  <c r="T48" i="1"/>
  <c r="S48" i="1"/>
  <c r="R48" i="1"/>
  <c r="Q48" i="1"/>
  <c r="P48" i="1"/>
  <c r="O48" i="1"/>
  <c r="N48" i="1"/>
  <c r="M48" i="1"/>
  <c r="K48" i="1"/>
  <c r="J48" i="1"/>
  <c r="Y48" i="1"/>
  <c r="I48" i="1"/>
  <c r="H48" i="1"/>
  <c r="G48" i="1"/>
  <c r="F48" i="1"/>
  <c r="V99" i="1"/>
  <c r="V98" i="1"/>
  <c r="V96" i="1"/>
  <c r="V95" i="1"/>
  <c r="T99" i="1"/>
  <c r="T98" i="1"/>
  <c r="T97" i="1"/>
  <c r="T96" i="1"/>
  <c r="T95" i="1"/>
  <c r="S98" i="1"/>
  <c r="S96" i="1"/>
  <c r="S95" i="1"/>
  <c r="R96" i="1"/>
  <c r="Q98" i="1"/>
  <c r="Q96" i="1"/>
  <c r="Q95" i="1"/>
  <c r="P98" i="1"/>
  <c r="P96" i="1"/>
  <c r="P95" i="1"/>
  <c r="O98" i="1"/>
  <c r="O96" i="1"/>
  <c r="O95" i="1"/>
  <c r="N98" i="1"/>
  <c r="N96" i="1"/>
  <c r="N95" i="1"/>
  <c r="M98" i="1"/>
  <c r="M96" i="1"/>
  <c r="M95" i="1"/>
  <c r="K98" i="1"/>
  <c r="K95" i="1"/>
  <c r="L95" i="1"/>
  <c r="J98" i="1"/>
  <c r="J95" i="1"/>
  <c r="L98" i="1"/>
  <c r="E91" i="1"/>
  <c r="L91" i="1"/>
  <c r="L90" i="1"/>
  <c r="L89" i="1"/>
  <c r="E89" i="1"/>
  <c r="E82" i="1"/>
  <c r="E81" i="1"/>
  <c r="Y13" i="1"/>
  <c r="Y42" i="1"/>
  <c r="Y43" i="1"/>
  <c r="Y44" i="1"/>
  <c r="Y46" i="1"/>
  <c r="Y47" i="1"/>
  <c r="Y54" i="1"/>
  <c r="Y55" i="1"/>
  <c r="Y56" i="1"/>
  <c r="Y57" i="1"/>
  <c r="Y58" i="1"/>
  <c r="AA58" i="1"/>
  <c r="Y59" i="1"/>
  <c r="Y60" i="1"/>
  <c r="Y61" i="1"/>
  <c r="Y62" i="1"/>
  <c r="Y69" i="1"/>
  <c r="Z69" i="1"/>
  <c r="AA69" i="1"/>
  <c r="Y71" i="1"/>
  <c r="AA71" i="1"/>
  <c r="Y77" i="1"/>
  <c r="Z77" i="1"/>
  <c r="AA77" i="1"/>
  <c r="Z76" i="1"/>
  <c r="Y78" i="1"/>
  <c r="Y81" i="1"/>
  <c r="Z81" i="1"/>
  <c r="Y82" i="1"/>
  <c r="Y80" i="1"/>
  <c r="AA80" i="1"/>
  <c r="Y89" i="1"/>
  <c r="Z89" i="1"/>
  <c r="AA89" i="1"/>
  <c r="Y90" i="1"/>
  <c r="Y91" i="1"/>
  <c r="Z91" i="1"/>
  <c r="Z90" i="1"/>
  <c r="AA90" i="1"/>
  <c r="Z82" i="1"/>
  <c r="AA82" i="1"/>
  <c r="Z78" i="1"/>
  <c r="Z59" i="1"/>
  <c r="AA59" i="1"/>
  <c r="Z58" i="1"/>
  <c r="Z57" i="1"/>
  <c r="AA57" i="1"/>
  <c r="Z56" i="1"/>
  <c r="AA56" i="1"/>
  <c r="Z55" i="1"/>
  <c r="AA55" i="1"/>
  <c r="Z54" i="1"/>
  <c r="Z47" i="1"/>
  <c r="AA47" i="1"/>
  <c r="Z46" i="1"/>
  <c r="AA46" i="1"/>
  <c r="Z44" i="1"/>
  <c r="AA44" i="1"/>
  <c r="Z43" i="1"/>
  <c r="AA43" i="1"/>
  <c r="Z42" i="1"/>
  <c r="AA42" i="1"/>
  <c r="Z60" i="1"/>
  <c r="AA60" i="1"/>
  <c r="Z61" i="1"/>
  <c r="AA61" i="1"/>
  <c r="Z62" i="1"/>
  <c r="AA62" i="1"/>
  <c r="Z71" i="1"/>
  <c r="E78" i="1"/>
  <c r="E77" i="1"/>
  <c r="X70" i="1"/>
  <c r="W70" i="1"/>
  <c r="V70" i="1"/>
  <c r="T70" i="1"/>
  <c r="S70" i="1"/>
  <c r="R70" i="1"/>
  <c r="Q70" i="1"/>
  <c r="P70" i="1"/>
  <c r="N70" i="1"/>
  <c r="N40" i="1"/>
  <c r="M70" i="1"/>
  <c r="K70" i="1"/>
  <c r="J70" i="1"/>
  <c r="Y70" i="1"/>
  <c r="G70" i="1"/>
  <c r="F70" i="1"/>
  <c r="D70" i="1"/>
  <c r="Z70" i="1"/>
  <c r="AA70" i="1"/>
  <c r="E70" i="1"/>
  <c r="C70" i="1"/>
  <c r="X53" i="1"/>
  <c r="W53" i="1"/>
  <c r="V53" i="1"/>
  <c r="T53" i="1"/>
  <c r="S53" i="1"/>
  <c r="R53" i="1"/>
  <c r="Q53" i="1"/>
  <c r="P53" i="1"/>
  <c r="O53" i="1"/>
  <c r="N53" i="1"/>
  <c r="M53" i="1"/>
  <c r="K53" i="1"/>
  <c r="J53" i="1"/>
  <c r="Y53" i="1"/>
  <c r="I53" i="1"/>
  <c r="H53" i="1"/>
  <c r="G53" i="1"/>
  <c r="F53" i="1"/>
  <c r="D53" i="1"/>
  <c r="C53" i="1"/>
  <c r="E53" i="1"/>
  <c r="X45" i="1"/>
  <c r="W45" i="1"/>
  <c r="V45" i="1"/>
  <c r="T45" i="1"/>
  <c r="S45" i="1"/>
  <c r="R45" i="1"/>
  <c r="Q45" i="1"/>
  <c r="P45" i="1"/>
  <c r="O45" i="1"/>
  <c r="N45" i="1"/>
  <c r="M45" i="1"/>
  <c r="K45" i="1"/>
  <c r="J45" i="1"/>
  <c r="I45" i="1"/>
  <c r="H45" i="1"/>
  <c r="G45" i="1"/>
  <c r="F45" i="1"/>
  <c r="F40" i="1"/>
  <c r="D45" i="1"/>
  <c r="E45" i="1"/>
  <c r="C45" i="1"/>
  <c r="Y45" i="1"/>
  <c r="X41" i="1"/>
  <c r="X40" i="1"/>
  <c r="W41" i="1"/>
  <c r="V41" i="1"/>
  <c r="V40" i="1"/>
  <c r="T41" i="1"/>
  <c r="T40" i="1"/>
  <c r="S41" i="1"/>
  <c r="S40" i="1"/>
  <c r="R41" i="1"/>
  <c r="Q41" i="1"/>
  <c r="P41" i="1"/>
  <c r="O41" i="1"/>
  <c r="N41" i="1"/>
  <c r="M41" i="1"/>
  <c r="K41" i="1"/>
  <c r="J41" i="1"/>
  <c r="Y41" i="1"/>
  <c r="I41" i="1"/>
  <c r="I40" i="1"/>
  <c r="I142" i="1"/>
  <c r="I147" i="1"/>
  <c r="H41" i="1"/>
  <c r="G41" i="1"/>
  <c r="F41" i="1"/>
  <c r="D41" i="1"/>
  <c r="D40" i="1"/>
  <c r="X12" i="1"/>
  <c r="W12" i="1"/>
  <c r="Z13" i="1"/>
  <c r="Z12" i="1"/>
  <c r="E13" i="1"/>
  <c r="E58" i="1"/>
  <c r="O105" i="1"/>
  <c r="M105" i="1"/>
  <c r="J105" i="1"/>
  <c r="H105" i="1"/>
  <c r="S105" i="1"/>
  <c r="T105" i="1"/>
  <c r="P105" i="1"/>
  <c r="K105" i="1"/>
  <c r="L105" i="1"/>
  <c r="I105" i="1"/>
  <c r="G105" i="1"/>
  <c r="D105" i="1"/>
  <c r="E105" i="1"/>
  <c r="C105" i="1"/>
  <c r="Y105" i="1"/>
  <c r="Y145" i="1"/>
  <c r="Y146" i="1"/>
  <c r="L18" i="1"/>
  <c r="L130" i="1"/>
  <c r="E17" i="1"/>
  <c r="E18" i="1"/>
  <c r="E42" i="1"/>
  <c r="E43" i="1"/>
  <c r="E44" i="1"/>
  <c r="E46" i="1"/>
  <c r="E54" i="1"/>
  <c r="E55" i="1"/>
  <c r="E56" i="1"/>
  <c r="E57" i="1"/>
  <c r="E59" i="1"/>
  <c r="E60" i="1"/>
  <c r="E61" i="1"/>
  <c r="E62" i="1"/>
  <c r="E69" i="1"/>
  <c r="E71" i="1"/>
  <c r="E79" i="1"/>
  <c r="Z97" i="1"/>
  <c r="Z96" i="1"/>
  <c r="E99" i="1"/>
  <c r="Z99" i="1"/>
  <c r="Z98" i="1"/>
  <c r="Z145" i="1"/>
  <c r="AA145" i="1"/>
  <c r="E73" i="1"/>
  <c r="Y99" i="1"/>
  <c r="Y98" i="1"/>
  <c r="E87" i="1"/>
  <c r="E145" i="1"/>
  <c r="E97" i="1"/>
  <c r="Y97" i="1"/>
  <c r="Y96" i="1"/>
  <c r="AA54" i="1"/>
  <c r="Y76" i="1"/>
  <c r="AA113" i="1"/>
  <c r="AA111" i="1"/>
  <c r="Y32" i="1"/>
  <c r="AA32" i="1"/>
  <c r="AA75" i="1"/>
  <c r="Z74" i="1"/>
  <c r="Z53" i="1"/>
  <c r="L118" i="1"/>
  <c r="Y118" i="1"/>
  <c r="AA85" i="1"/>
  <c r="E15" i="1"/>
  <c r="D12" i="1"/>
  <c r="E14" i="1"/>
  <c r="Z136" i="1"/>
  <c r="AA136" i="1"/>
  <c r="D131" i="1"/>
  <c r="E131" i="1"/>
  <c r="L115" i="1"/>
  <c r="K114" i="1"/>
  <c r="K112" i="1"/>
  <c r="J114" i="1"/>
  <c r="J112" i="1"/>
  <c r="J110" i="1"/>
  <c r="AA138" i="1"/>
  <c r="D110" i="1"/>
  <c r="E110" i="1"/>
  <c r="AA107" i="1"/>
  <c r="AA104" i="1"/>
  <c r="E36" i="1"/>
  <c r="AA33" i="1"/>
  <c r="Z23" i="1"/>
  <c r="D16" i="1"/>
  <c r="E16" i="1"/>
  <c r="AA21" i="1"/>
  <c r="AA18" i="1"/>
  <c r="C16" i="1"/>
  <c r="Z126" i="1"/>
  <c r="J88" i="1"/>
  <c r="L12" i="1"/>
  <c r="Y23" i="1"/>
  <c r="AA23" i="1"/>
  <c r="AA125" i="1"/>
  <c r="E96" i="1"/>
  <c r="AA13" i="1"/>
  <c r="E92" i="1"/>
  <c r="AA37" i="1"/>
  <c r="C12" i="1"/>
  <c r="AA68" i="1"/>
  <c r="G40" i="1"/>
  <c r="AA99" i="1"/>
  <c r="AA81" i="1"/>
  <c r="Z80" i="1"/>
  <c r="K131" i="1"/>
  <c r="L132" i="1"/>
  <c r="Z132" i="1"/>
  <c r="C131" i="1"/>
  <c r="E132" i="1"/>
  <c r="Y132" i="1"/>
  <c r="AA132" i="1"/>
  <c r="Y131" i="1"/>
  <c r="L126" i="1"/>
  <c r="S16" i="1"/>
  <c r="E86" i="1"/>
  <c r="AA64" i="1"/>
  <c r="AA91" i="1"/>
  <c r="Y126" i="1"/>
  <c r="AA126" i="1"/>
  <c r="Z146" i="1"/>
  <c r="L70" i="1"/>
  <c r="W95" i="1"/>
  <c r="N110" i="1"/>
  <c r="L17" i="1"/>
  <c r="Y17" i="1"/>
  <c r="AA17" i="1"/>
  <c r="AA53" i="1"/>
  <c r="AA94" i="1"/>
  <c r="D95" i="1"/>
  <c r="Z105" i="1"/>
  <c r="AA105" i="1"/>
  <c r="O110" i="1"/>
  <c r="AA97" i="1"/>
  <c r="Z45" i="1"/>
  <c r="AA45" i="1"/>
  <c r="AA78" i="1"/>
  <c r="AA76" i="1"/>
  <c r="Y92" i="1"/>
  <c r="Y88" i="1"/>
  <c r="G95" i="1"/>
  <c r="AA66" i="1"/>
  <c r="AA19" i="1"/>
  <c r="AA27" i="1"/>
  <c r="X142" i="1"/>
  <c r="AA83" i="1"/>
  <c r="U142" i="1"/>
  <c r="U147" i="1"/>
  <c r="Q142" i="1"/>
  <c r="Q147" i="1"/>
  <c r="O142" i="1"/>
  <c r="O147" i="1"/>
  <c r="L16" i="1"/>
  <c r="R142" i="1"/>
  <c r="R147" i="1"/>
  <c r="AA26" i="1"/>
  <c r="Z16" i="1"/>
  <c r="G142" i="1"/>
  <c r="G147" i="1"/>
  <c r="AA98" i="1"/>
  <c r="Z112" i="1"/>
  <c r="AA114" i="1"/>
  <c r="Z95" i="1"/>
  <c r="AA96" i="1"/>
  <c r="O40" i="1"/>
  <c r="Z73" i="1"/>
  <c r="K72" i="1"/>
  <c r="K40" i="1"/>
  <c r="Y12" i="1"/>
  <c r="AA15" i="1"/>
  <c r="Y95" i="1"/>
  <c r="T142" i="1"/>
  <c r="T147" i="1"/>
  <c r="AA36" i="1"/>
  <c r="K110" i="1"/>
  <c r="L110" i="1"/>
  <c r="L112" i="1"/>
  <c r="V142" i="1"/>
  <c r="V147" i="1"/>
  <c r="C142" i="1"/>
  <c r="C147" i="1"/>
  <c r="E40" i="1"/>
  <c r="D142" i="1"/>
  <c r="W40" i="1"/>
  <c r="W142" i="1"/>
  <c r="AA48" i="1"/>
  <c r="S142" i="1"/>
  <c r="S147" i="1"/>
  <c r="F142" i="1"/>
  <c r="F147" i="1"/>
  <c r="AA87" i="1"/>
  <c r="AA118" i="1"/>
  <c r="E63" i="1"/>
  <c r="AA93" i="1"/>
  <c r="C95" i="1"/>
  <c r="E95" i="1"/>
  <c r="Z41" i="1"/>
  <c r="E12" i="1"/>
  <c r="E48" i="1"/>
  <c r="AA101" i="1"/>
  <c r="AA12" i="1"/>
  <c r="Y114" i="1"/>
  <c r="Y112" i="1"/>
  <c r="Y110" i="1"/>
  <c r="J16" i="1"/>
  <c r="J142" i="1"/>
  <c r="J147" i="1"/>
  <c r="E41" i="1"/>
  <c r="Y22" i="1"/>
  <c r="Y16" i="1"/>
  <c r="Y63" i="1"/>
  <c r="Y40" i="1"/>
  <c r="L114" i="1"/>
  <c r="Z131" i="1"/>
  <c r="AA131" i="1"/>
  <c r="Z88" i="1"/>
  <c r="AA88" i="1"/>
  <c r="AA28" i="1"/>
  <c r="L40" i="1"/>
  <c r="K142" i="1"/>
  <c r="AA95" i="1"/>
  <c r="AA112" i="1"/>
  <c r="Z110" i="1"/>
  <c r="AA110" i="1"/>
  <c r="AA41" i="1"/>
  <c r="Z72" i="1"/>
  <c r="AA72" i="1"/>
  <c r="AA73" i="1"/>
  <c r="AA63" i="1"/>
  <c r="Y142" i="1"/>
  <c r="Y147" i="1"/>
  <c r="E142" i="1"/>
  <c r="D147" i="1"/>
  <c r="E147" i="1"/>
  <c r="AA22" i="1"/>
  <c r="AA16" i="1"/>
  <c r="L142" i="1"/>
  <c r="K147" i="1"/>
  <c r="L147" i="1"/>
  <c r="Z40" i="1"/>
  <c r="AA40" i="1"/>
  <c r="Z142" i="1"/>
  <c r="Z147" i="1"/>
  <c r="AA147" i="1"/>
  <c r="AA142" i="1"/>
  <c r="W144" i="1"/>
  <c r="X147" i="1"/>
  <c r="W145" i="1"/>
  <c r="W146" i="1"/>
  <c r="W147" i="1"/>
  <c r="X146" i="1"/>
  <c r="X145" i="1"/>
  <c r="X144" i="1"/>
</calcChain>
</file>

<file path=xl/sharedStrings.xml><?xml version="1.0" encoding="utf-8"?>
<sst xmlns="http://schemas.openxmlformats.org/spreadsheetml/2006/main" count="340" uniqueCount="316">
  <si>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</si>
  <si>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</si>
  <si>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</si>
  <si>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</si>
  <si>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</si>
  <si>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</si>
  <si>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</si>
  <si>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</si>
  <si>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</si>
  <si>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</si>
  <si>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</si>
  <si>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</si>
  <si>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</si>
  <si>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</si>
  <si>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</si>
  <si>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</si>
  <si>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</si>
  <si>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</si>
  <si>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</si>
  <si>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</si>
  <si>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</si>
  <si>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</si>
  <si>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</si>
  <si>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</si>
  <si>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</si>
  <si>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</si>
  <si>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</si>
  <si>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</si>
  <si>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</si>
  <si>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</si>
  <si>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</si>
  <si>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</si>
  <si>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</si>
  <si>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</si>
  <si>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</si>
  <si>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</si>
  <si>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</si>
  <si>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</si>
  <si>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</si>
  <si>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23=3+10</t>
  </si>
  <si>
    <t>24</t>
  </si>
  <si>
    <t>25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</si>
  <si>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</si>
  <si>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</si>
  <si>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</si>
  <si>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</si>
  <si>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0180</t>
  </si>
  <si>
    <t>Керівництво і управління у відповідній сфері у містах республіканського Автономної Республіки Крим та обласного значення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</si>
  <si>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</si>
  <si>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</si>
  <si>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</si>
  <si>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</si>
  <si>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</si>
  <si>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</si>
  <si>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</si>
  <si>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</si>
  <si>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</si>
  <si>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</si>
  <si>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</si>
  <si>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</si>
  <si>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</si>
  <si>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</si>
  <si>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</si>
  <si>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</si>
  <si>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</si>
  <si>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</si>
  <si>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</si>
  <si>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</si>
  <si>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</si>
  <si>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</si>
  <si>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</si>
  <si>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</si>
  <si>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</si>
  <si>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</si>
  <si>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</si>
  <si>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</si>
  <si>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</si>
  <si>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</si>
  <si>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</si>
  <si>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</si>
  <si>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</si>
  <si>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</si>
  <si>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</si>
  <si>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</si>
  <si>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</si>
  <si>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</si>
  <si>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</si>
  <si>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Заходи державної політики з питань дітей та їх соціального захисту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</si>
  <si>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</si>
  <si>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</si>
  <si>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</si>
  <si>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</si>
  <si>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</si>
  <si>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</si>
  <si>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</si>
  <si>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</si>
  <si>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</si>
  <si>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</si>
  <si>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</si>
  <si>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</si>
  <si>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</si>
  <si>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</si>
  <si>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</si>
  <si>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</si>
  <si>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</si>
  <si>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</si>
  <si>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</si>
  <si>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</si>
  <si>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</si>
  <si>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</si>
  <si>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</si>
  <si>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</si>
  <si>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</si>
  <si>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</si>
  <si>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</si>
  <si>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</si>
  <si>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</si>
  <si>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</si>
  <si>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</si>
  <si>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</si>
  <si>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</si>
  <si>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</si>
  <si>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</si>
  <si>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</si>
  <si>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</si>
  <si>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</si>
  <si>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</si>
  <si>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</si>
  <si>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</si>
  <si>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</si>
  <si>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</si>
  <si>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</si>
  <si>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</si>
  <si>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</si>
  <si>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</si>
  <si>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</si>
  <si>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</si>
  <si>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</si>
  <si>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</si>
  <si>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</si>
  <si>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</si>
  <si>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</si>
  <si>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</si>
  <si>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</si>
  <si>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</si>
  <si>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</si>
  <si>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</si>
  <si>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</si>
  <si>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</si>
  <si>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</si>
  <si>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</si>
  <si>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</si>
  <si>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</si>
  <si>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</si>
  <si>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</si>
  <si>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</si>
  <si>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</si>
  <si>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</si>
  <si>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</si>
  <si>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</si>
  <si>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</si>
  <si>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</si>
  <si>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</si>
  <si>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</si>
  <si>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</si>
  <si>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</si>
  <si>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</si>
  <si>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</si>
  <si>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</si>
  <si>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Утримання та ефективна експлуатація об’єктів житлово-комунального господарства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</si>
  <si>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</si>
  <si>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</si>
  <si>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</si>
  <si>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</si>
  <si>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</si>
  <si>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</si>
  <si>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</si>
  <si>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</si>
  <si>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</si>
  <si>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8410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</si>
  <si>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</si>
  <si>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</si>
  <si>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</si>
  <si>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</si>
  <si>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Фінансова підтримка засобів масової інформації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</si>
  <si>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</si>
  <si>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</si>
  <si>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</si>
  <si>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</si>
  <si>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</si>
  <si>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</si>
  <si>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</si>
  <si>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</si>
  <si>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</si>
  <si>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</si>
  <si>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</si>
  <si>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</si>
  <si>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</si>
  <si>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</si>
  <si>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</si>
  <si>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</si>
  <si>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</si>
  <si>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</si>
  <si>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</si>
  <si>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Будівництво та регіональний розвиток, в тому числі:</t>
  </si>
  <si>
    <t>7600</t>
  </si>
  <si>
    <t>Інші програми та заходи, пов'язані з економічною діяльністю</t>
  </si>
  <si>
    <t>7650</t>
  </si>
  <si>
    <t>Проведення експертної  грошової  оцінки  земельної ділянки чи права на неї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</si>
  <si>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</si>
  <si>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</si>
  <si>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</si>
  <si>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</si>
  <si>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</si>
  <si>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</si>
  <si>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</si>
  <si>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</si>
  <si>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</si>
  <si>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</si>
  <si>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7360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</si>
  <si>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</si>
  <si>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</si>
  <si>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</si>
  <si>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</si>
  <si>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</si>
  <si>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</si>
  <si>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</si>
  <si>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</si>
  <si>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</si>
  <si>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</si>
  <si>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</si>
  <si>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</si>
  <si>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</si>
  <si>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</si>
  <si>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</si>
  <si>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3223</t>
  </si>
  <si>
    <t>6070</t>
  </si>
  <si>
    <t>Регулювання цін/тарифів на ЖКП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</si>
  <si>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</si>
  <si>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</si>
  <si>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</si>
  <si>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</si>
  <si>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</si>
  <si>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</si>
  <si>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</si>
  <si>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</si>
  <si>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</si>
  <si>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</si>
  <si>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</si>
  <si>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</si>
  <si>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</si>
  <si>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</si>
  <si>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</si>
  <si>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</si>
  <si>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</si>
  <si>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</si>
  <si>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</si>
  <si>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</si>
  <si>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</si>
  <si>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</si>
  <si>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</si>
  <si>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</si>
  <si>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</si>
  <si>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2110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</si>
  <si>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</si>
  <si>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</si>
  <si>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</si>
  <si>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</si>
  <si>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</si>
  <si>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</si>
  <si>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</si>
  <si>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</si>
  <si>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</si>
  <si>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</si>
  <si>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</si>
  <si>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</si>
  <si>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</si>
  <si>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</si>
  <si>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</si>
  <si>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</si>
  <si>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</si>
  <si>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</si>
  <si>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</si>
  <si>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</si>
  <si>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5049</t>
  </si>
  <si>
    <t>9770</t>
  </si>
  <si>
    <t>Інші субвенції з місцевого бюджету</t>
  </si>
  <si>
    <t>Підтримка і розвиток спортивної інфраструктури</t>
  </si>
  <si>
    <t>Виконання окремих заходів з реалізації соціального проекту «Активні парки – локації здорової України»</t>
  </si>
  <si>
    <t>1180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</si>
  <si>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</si>
  <si>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Видатки бюджету Славутської міської територіальної громади за І квартал 2025 року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</si>
  <si>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</si>
  <si>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</si>
  <si>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</si>
  <si>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</si>
  <si>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</si>
  <si>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</si>
  <si>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бюджетамспеціальним фондом державного бюджету)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</si>
  <si>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</si>
  <si>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</si>
  <si>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</si>
  <si>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</si>
  <si>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</si>
  <si>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</si>
  <si>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</si>
  <si>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</si>
  <si>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</si>
  <si>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</si>
  <si>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</si>
  <si>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</si>
  <si>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</si>
  <si>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 утворених ВР АР Крим, органами місцевого самоврядування</t>
  </si>
  <si>
    <t>до рішення міської ради від 18.04.2025 № 4- 46/2025 «Про затвердження звіту про виконання бюджету Славутської міської територіальної громади за І квартал 2025 року»</t>
  </si>
  <si>
    <t>Міський голова</t>
  </si>
  <si>
    <t>Василь СИДОР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</si>
</sst>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8" formatCode="0.0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8"/>
      <color rgb="FF000000"/>
      <name val="Tahoma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AAD69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8" fillId="0" borderId="0"/>
  </cellStyleXfs>
  <cellXfs count="19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98" fontId="2" fillId="3" borderId="1" xfId="0" applyNumberFormat="1" applyFont="1" applyFill="1" applyBorder="1" applyAlignment="1">
      <alignment vertical="center"/>
    </xf>
    <xf numFmtId="198" fontId="2" fillId="0" borderId="1" xfId="0" applyNumberFormat="1" applyFont="1" applyBorder="1" applyAlignment="1">
      <alignment vertical="center"/>
    </xf>
    <xf numFmtId="198" fontId="10" fillId="0" borderId="1" xfId="0" applyNumberFormat="1" applyFont="1" applyBorder="1" applyAlignment="1">
      <alignment vertical="center"/>
    </xf>
    <xf numFmtId="198" fontId="7" fillId="0" borderId="1" xfId="0" applyNumberFormat="1" applyFont="1" applyBorder="1" applyAlignment="1">
      <alignment vertical="center"/>
    </xf>
    <xf numFmtId="198" fontId="1" fillId="0" borderId="1" xfId="0" applyNumberFormat="1" applyFont="1" applyBorder="1" applyAlignment="1">
      <alignment vertical="center"/>
    </xf>
    <xf numFmtId="198" fontId="1" fillId="2" borderId="1" xfId="0" applyNumberFormat="1" applyFont="1" applyFill="1" applyBorder="1" applyAlignment="1">
      <alignment vertical="center"/>
    </xf>
    <xf numFmtId="198" fontId="2" fillId="4" borderId="1" xfId="0" applyNumberFormat="1" applyFont="1" applyFill="1" applyBorder="1" applyAlignment="1">
      <alignment vertical="center"/>
    </xf>
    <xf numFmtId="198" fontId="1" fillId="0" borderId="1" xfId="0" applyNumberFormat="1" applyFont="1" applyFill="1" applyBorder="1" applyAlignment="1">
      <alignment vertical="center"/>
    </xf>
    <xf numFmtId="198" fontId="2" fillId="5" borderId="1" xfId="0" applyNumberFormat="1" applyFont="1" applyFill="1" applyBorder="1" applyAlignment="1">
      <alignment vertical="center"/>
    </xf>
    <xf numFmtId="198" fontId="2" fillId="3" borderId="1" xfId="0" applyNumberFormat="1" applyFont="1" applyFill="1" applyBorder="1" applyAlignment="1">
      <alignment horizontal="right" vertical="center"/>
    </xf>
    <xf numFmtId="198" fontId="2" fillId="0" borderId="1" xfId="0" applyNumberFormat="1" applyFont="1" applyBorder="1" applyAlignment="1">
      <alignment horizontal="right" vertical="center"/>
    </xf>
    <xf numFmtId="198" fontId="1" fillId="0" borderId="1" xfId="0" applyNumberFormat="1" applyFont="1" applyBorder="1" applyAlignment="1">
      <alignment horizontal="right" vertical="center"/>
    </xf>
    <xf numFmtId="198" fontId="10" fillId="0" borderId="1" xfId="0" applyNumberFormat="1" applyFont="1" applyBorder="1" applyAlignment="1">
      <alignment horizontal="right" vertical="center"/>
    </xf>
    <xf numFmtId="198" fontId="1" fillId="2" borderId="1" xfId="0" applyNumberFormat="1" applyFont="1" applyFill="1" applyBorder="1" applyAlignment="1">
      <alignment horizontal="right" vertical="center"/>
    </xf>
    <xf numFmtId="198" fontId="2" fillId="4" borderId="1" xfId="0" applyNumberFormat="1" applyFont="1" applyFill="1" applyBorder="1" applyAlignment="1">
      <alignment horizontal="right" vertical="center"/>
    </xf>
    <xf numFmtId="198" fontId="1" fillId="0" borderId="1" xfId="0" applyNumberFormat="1" applyFont="1" applyFill="1" applyBorder="1" applyAlignment="1">
      <alignment horizontal="right" vertical="center"/>
    </xf>
    <xf numFmtId="198" fontId="2" fillId="5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98" fontId="7" fillId="0" borderId="1" xfId="0" applyNumberFormat="1" applyFont="1" applyBorder="1" applyAlignment="1">
      <alignment horizontal="right" vertical="center"/>
    </xf>
    <xf numFmtId="198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98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98" fontId="7" fillId="2" borderId="1" xfId="0" applyNumberFormat="1" applyFont="1" applyFill="1" applyBorder="1" applyAlignment="1">
      <alignment vertical="center"/>
    </xf>
    <xf numFmtId="198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98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98" fontId="16" fillId="0" borderId="1" xfId="0" applyNumberFormat="1" applyFont="1" applyBorder="1" applyAlignment="1">
      <alignment horizontal="right" vertical="center"/>
    </xf>
    <xf numFmtId="0" fontId="2" fillId="7" borderId="0" xfId="0" applyFont="1" applyFill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3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9" borderId="0" xfId="0" applyNumberFormat="1" applyFont="1" applyFill="1"/>
    <xf numFmtId="1" fontId="4" fillId="9" borderId="2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3" fontId="2" fillId="9" borderId="1" xfId="0" applyNumberFormat="1" applyFont="1" applyFill="1" applyBorder="1" applyAlignment="1">
      <alignment vertical="center"/>
    </xf>
    <xf numFmtId="3" fontId="1" fillId="9" borderId="1" xfId="0" applyNumberFormat="1" applyFont="1" applyFill="1" applyBorder="1" applyAlignment="1">
      <alignment vertical="center"/>
    </xf>
    <xf numFmtId="3" fontId="16" fillId="9" borderId="1" xfId="0" applyNumberFormat="1" applyFont="1" applyFill="1" applyBorder="1" applyAlignment="1">
      <alignment vertical="center"/>
    </xf>
    <xf numFmtId="3" fontId="10" fillId="9" borderId="1" xfId="0" applyNumberFormat="1" applyFont="1" applyFill="1" applyBorder="1" applyAlignment="1">
      <alignment vertical="center"/>
    </xf>
    <xf numFmtId="3" fontId="7" fillId="9" borderId="1" xfId="0" applyNumberFormat="1" applyFont="1" applyFill="1" applyBorder="1" applyAlignment="1">
      <alignment vertical="center"/>
    </xf>
    <xf numFmtId="1" fontId="0" fillId="9" borderId="0" xfId="0" applyNumberFormat="1" applyFont="1" applyFill="1"/>
    <xf numFmtId="3" fontId="2" fillId="10" borderId="1" xfId="0" applyNumberFormat="1" applyFont="1" applyFill="1" applyBorder="1" applyAlignment="1">
      <alignment vertical="center"/>
    </xf>
    <xf numFmtId="0" fontId="26" fillId="0" borderId="0" xfId="0" applyFont="1"/>
    <xf numFmtId="0" fontId="27" fillId="0" borderId="0" xfId="0" applyFont="1" applyFill="1"/>
    <xf numFmtId="0" fontId="26" fillId="0" borderId="0" xfId="0" applyFont="1" applyFill="1"/>
    <xf numFmtId="3" fontId="2" fillId="11" borderId="1" xfId="0" applyNumberFormat="1" applyFont="1" applyFill="1" applyBorder="1" applyAlignment="1">
      <alignment vertical="center"/>
    </xf>
    <xf numFmtId="3" fontId="2" fillId="12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9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1" fontId="27" fillId="0" borderId="0" xfId="0" applyNumberFormat="1" applyFont="1" applyAlignment="1">
      <alignment horizontal="left"/>
    </xf>
    <xf numFmtId="0" fontId="27" fillId="0" borderId="0" xfId="0" applyFont="1" applyFill="1" applyAlignment="1">
      <alignment wrapText="1"/>
    </xf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7" xfId="0" applyNumberFormat="1" applyFont="1" applyBorder="1" applyAlignment="1">
      <alignment horizontal="center" vertical="center" wrapText="1"/>
    </xf>
    <xf numFmtId="2" fontId="20" fillId="0" borderId="8" xfId="0" applyNumberFormat="1" applyFont="1" applyBorder="1" applyAlignment="1"/>
    <xf numFmtId="2" fontId="20" fillId="0" borderId="9" xfId="0" applyNumberFormat="1" applyFont="1" applyBorder="1" applyAlignment="1"/>
    <xf numFmtId="1" fontId="4" fillId="0" borderId="4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/>
    <xf numFmtId="1" fontId="5" fillId="0" borderId="5" xfId="0" applyNumberFormat="1" applyFont="1" applyBorder="1" applyAlignment="1"/>
    <xf numFmtId="1" fontId="5" fillId="0" borderId="2" xfId="0" applyNumberFormat="1" applyFont="1" applyBorder="1"/>
    <xf numFmtId="1" fontId="5" fillId="0" borderId="5" xfId="0" applyNumberFormat="1" applyFont="1" applyBorder="1"/>
    <xf numFmtId="1" fontId="5" fillId="0" borderId="6" xfId="0" applyNumberFormat="1" applyFont="1" applyBorder="1"/>
    <xf numFmtId="49" fontId="6" fillId="5" borderId="4" xfId="0" applyNumberFormat="1" applyFont="1" applyFill="1" applyBorder="1" applyAlignment="1">
      <alignment vertical="center" wrapText="1"/>
    </xf>
    <xf numFmtId="0" fontId="13" fillId="5" borderId="5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13" xfId="0" applyFont="1" applyBorder="1" applyAlignment="1">
      <alignment horizontal="center" vertical="center" wrapText="1"/>
    </xf>
    <xf numFmtId="0" fontId="12" fillId="0" borderId="14" xfId="0" applyFont="1" applyBorder="1"/>
    <xf numFmtId="0" fontId="12" fillId="0" borderId="2" xfId="0" applyFont="1" applyBorder="1"/>
    <xf numFmtId="0" fontId="14" fillId="0" borderId="13" xfId="0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2" xfId="0" applyFont="1" applyBorder="1"/>
    <xf numFmtId="1" fontId="4" fillId="9" borderId="4" xfId="0" applyNumberFormat="1" applyFont="1" applyFill="1" applyBorder="1" applyAlignment="1">
      <alignment horizontal="center" vertical="center" wrapText="1"/>
    </xf>
    <xf numFmtId="1" fontId="4" fillId="9" borderId="5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Border="1"/>
    <xf numFmtId="1" fontId="5" fillId="0" borderId="5" xfId="0" applyNumberFormat="1" applyFont="1" applyBorder="1" applyAlignment="1">
      <alignment horizontal="center" vertical="center" wrapText="1"/>
    </xf>
    <xf numFmtId="2" fontId="15" fillId="0" borderId="7" xfId="0" applyNumberFormat="1" applyFont="1" applyFill="1" applyBorder="1" applyAlignment="1">
      <alignment horizontal="center" vertical="center" wrapText="1"/>
    </xf>
    <xf numFmtId="2" fontId="21" fillId="0" borderId="8" xfId="0" applyNumberFormat="1" applyFont="1" applyFill="1" applyBorder="1" applyAlignment="1"/>
    <xf numFmtId="2" fontId="21" fillId="0" borderId="9" xfId="0" applyNumberFormat="1" applyFont="1" applyFill="1" applyBorder="1" applyAlignment="1"/>
    <xf numFmtId="2" fontId="21" fillId="0" borderId="10" xfId="0" applyNumberFormat="1" applyFont="1" applyFill="1" applyBorder="1" applyAlignment="1"/>
    <xf numFmtId="2" fontId="21" fillId="0" borderId="11" xfId="0" applyNumberFormat="1" applyFont="1" applyFill="1" applyBorder="1" applyAlignment="1"/>
    <xf numFmtId="2" fontId="21" fillId="0" borderId="12" xfId="0" applyNumberFormat="1" applyFont="1" applyFill="1" applyBorder="1" applyAlignment="1"/>
    <xf numFmtId="1" fontId="25" fillId="0" borderId="0" xfId="0" applyNumberFormat="1" applyFont="1" applyAlignment="1">
      <alignment horizontal="center" vertical="center" wrapText="1"/>
    </xf>
    <xf numFmtId="49" fontId="15" fillId="4" borderId="4" xfId="0" applyNumberFormat="1" applyFont="1" applyFill="1" applyBorder="1" applyAlignment="1">
      <alignment horizontal="center" vertical="center"/>
    </xf>
    <xf numFmtId="49" fontId="15" fillId="4" borderId="5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2" fontId="19" fillId="0" borderId="4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/>
    <xf numFmtId="2" fontId="20" fillId="0" borderId="5" xfId="0" applyNumberFormat="1" applyFont="1" applyBorder="1"/>
    <xf numFmtId="2" fontId="6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/>
    <xf numFmtId="2" fontId="13" fillId="0" borderId="9" xfId="0" applyNumberFormat="1" applyFont="1" applyBorder="1"/>
    <xf numFmtId="2" fontId="13" fillId="0" borderId="10" xfId="0" applyNumberFormat="1" applyFont="1" applyBorder="1"/>
    <xf numFmtId="2" fontId="13" fillId="0" borderId="11" xfId="0" applyNumberFormat="1" applyFont="1" applyBorder="1"/>
    <xf numFmtId="2" fontId="13" fillId="0" borderId="12" xfId="0" applyNumberFormat="1" applyFont="1" applyBorder="1"/>
    <xf numFmtId="1" fontId="7" fillId="0" borderId="7" xfId="0" applyNumberFormat="1" applyFont="1" applyBorder="1" applyAlignment="1">
      <alignment horizontal="center" vertical="center" wrapText="1"/>
    </xf>
    <xf numFmtId="1" fontId="8" fillId="0" borderId="9" xfId="0" applyNumberFormat="1" applyFont="1" applyBorder="1"/>
    <xf numFmtId="1" fontId="8" fillId="0" borderId="10" xfId="0" applyNumberFormat="1" applyFont="1" applyBorder="1"/>
    <xf numFmtId="1" fontId="8" fillId="0" borderId="12" xfId="0" applyNumberFormat="1" applyFont="1" applyBorder="1"/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6"/>
  <sheetViews>
    <sheetView tabSelected="1" view="pageBreakPreview" topLeftCell="A133" zoomScale="90" zoomScaleNormal="90" zoomScaleSheetLayoutView="90" workbookViewId="0">
      <selection activeCell="H149" sqref="H149"/>
    </sheetView>
  </sheetViews>
  <sheetFormatPr defaultRowHeight="12.75" x14ac:dyDescent="0.2"/>
  <cols>
    <col min="1" max="1" width="6.28515625" customWidth="1"/>
    <col min="2" max="2" width="74.140625" style="35" customWidth="1"/>
    <col min="3" max="3" width="11.42578125" style="26" customWidth="1"/>
    <col min="4" max="4" width="11" style="26" customWidth="1"/>
    <col min="5" max="5" width="6" style="5" customWidth="1"/>
    <col min="6" max="7" width="11.42578125" style="26" customWidth="1"/>
    <col min="8" max="8" width="10.7109375" style="26" customWidth="1"/>
    <col min="9" max="9" width="10.5703125" style="26" customWidth="1"/>
    <col min="10" max="11" width="10.42578125" style="26" customWidth="1"/>
    <col min="12" max="12" width="6.5703125" style="5" customWidth="1"/>
    <col min="13" max="13" width="10.42578125" style="26" customWidth="1"/>
    <col min="14" max="14" width="10.7109375" style="26" customWidth="1"/>
    <col min="15" max="15" width="10.140625" style="26" customWidth="1"/>
    <col min="16" max="16" width="8.85546875" style="26" customWidth="1"/>
    <col min="17" max="17" width="8.28515625" style="26" customWidth="1"/>
    <col min="18" max="18" width="8.140625" style="26" customWidth="1"/>
    <col min="19" max="19" width="10.42578125" style="26" customWidth="1"/>
    <col min="20" max="20" width="9.28515625" style="26" customWidth="1"/>
    <col min="21" max="21" width="11.140625" style="125" customWidth="1"/>
    <col min="22" max="22" width="9.85546875" style="125" customWidth="1"/>
    <col min="23" max="23" width="12.42578125" style="26" hidden="1" customWidth="1"/>
    <col min="24" max="24" width="11.5703125" style="26" hidden="1" customWidth="1"/>
    <col min="25" max="25" width="11.28515625" style="30" customWidth="1"/>
    <col min="26" max="26" width="10.42578125" style="26" customWidth="1"/>
    <col min="27" max="27" width="6.42578125" style="5" customWidth="1"/>
  </cols>
  <sheetData>
    <row r="1" spans="1:27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4"/>
      <c r="M1" s="7"/>
      <c r="N1" s="7"/>
      <c r="O1" s="7"/>
      <c r="P1" s="7"/>
      <c r="Q1" s="7"/>
      <c r="R1" s="7"/>
      <c r="S1" s="182" t="s">
        <v>232</v>
      </c>
      <c r="T1" s="182"/>
      <c r="U1" s="182"/>
      <c r="V1" s="182"/>
      <c r="W1" s="182"/>
      <c r="X1" s="182"/>
      <c r="Y1" s="182"/>
      <c r="Z1" s="182"/>
      <c r="AA1" s="182"/>
    </row>
    <row r="2" spans="1:27" s="2" customFormat="1" ht="46.5" customHeight="1" x14ac:dyDescent="0.2">
      <c r="C2" s="7"/>
      <c r="D2" s="7"/>
      <c r="E2" s="4"/>
      <c r="F2" s="7"/>
      <c r="G2" s="7"/>
      <c r="H2" s="7"/>
      <c r="I2" s="7"/>
      <c r="J2" s="7"/>
      <c r="K2" s="7"/>
      <c r="L2" s="4"/>
      <c r="M2" s="7"/>
      <c r="N2" s="7"/>
      <c r="O2" s="7"/>
      <c r="P2" s="7"/>
      <c r="Q2" s="7"/>
      <c r="R2" s="179" t="s">
        <v>313</v>
      </c>
      <c r="S2" s="179"/>
      <c r="T2" s="179"/>
      <c r="U2" s="179"/>
      <c r="V2" s="179"/>
      <c r="W2" s="179"/>
      <c r="X2" s="179"/>
      <c r="Y2" s="179"/>
      <c r="Z2" s="179"/>
      <c r="AA2" s="179"/>
    </row>
    <row r="3" spans="1:27" s="2" customFormat="1" ht="12.75" customHeight="1" x14ac:dyDescent="0.2">
      <c r="C3" s="7"/>
      <c r="D3" s="7"/>
      <c r="E3" s="4"/>
      <c r="F3" s="7"/>
      <c r="G3" s="7"/>
      <c r="H3" s="7"/>
      <c r="I3" s="7"/>
      <c r="J3" s="7"/>
      <c r="K3" s="7"/>
      <c r="L3" s="4"/>
      <c r="M3" s="7"/>
      <c r="N3" s="7"/>
      <c r="O3" s="7"/>
      <c r="P3" s="7"/>
      <c r="Q3" s="7"/>
      <c r="R3" s="7"/>
      <c r="S3" s="7"/>
      <c r="T3" s="7"/>
      <c r="U3" s="117"/>
      <c r="V3" s="117"/>
      <c r="W3" s="7"/>
      <c r="X3" s="7"/>
      <c r="Y3" s="27"/>
      <c r="Z3" s="7"/>
      <c r="AA3" s="4"/>
    </row>
    <row r="4" spans="1:27" s="2" customFormat="1" ht="16.5" customHeight="1" x14ac:dyDescent="0.25">
      <c r="A4" s="160" t="s">
        <v>291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7"/>
      <c r="AA4" s="4"/>
    </row>
    <row r="5" spans="1:27" s="2" customFormat="1" ht="18" customHeight="1" x14ac:dyDescent="0.25">
      <c r="A5" s="160" t="s">
        <v>111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7"/>
      <c r="AA5" s="4"/>
    </row>
    <row r="6" spans="1:27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4"/>
      <c r="M6" s="7"/>
      <c r="N6" s="7"/>
      <c r="O6" s="7"/>
      <c r="P6" s="7"/>
      <c r="Q6" s="7"/>
      <c r="R6" s="7"/>
      <c r="S6" s="7"/>
      <c r="T6" s="7"/>
      <c r="U6" s="117"/>
      <c r="V6" s="117"/>
      <c r="W6" s="7"/>
      <c r="X6" s="7"/>
      <c r="Y6" s="28" t="s">
        <v>311</v>
      </c>
      <c r="Z6" s="7"/>
      <c r="AA6" s="4"/>
    </row>
    <row r="7" spans="1:27" s="2" customFormat="1" ht="16.5" customHeight="1" x14ac:dyDescent="0.2">
      <c r="A7" s="162" t="s">
        <v>43</v>
      </c>
      <c r="B7" s="165" t="s">
        <v>42</v>
      </c>
      <c r="C7" s="183" t="s">
        <v>0</v>
      </c>
      <c r="D7" s="184"/>
      <c r="E7" s="184"/>
      <c r="F7" s="184"/>
      <c r="G7" s="184"/>
      <c r="H7" s="184"/>
      <c r="I7" s="185"/>
      <c r="J7" s="148" t="s">
        <v>5</v>
      </c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50"/>
      <c r="Y7" s="173" t="s">
        <v>10</v>
      </c>
      <c r="Z7" s="174"/>
      <c r="AA7" s="175"/>
    </row>
    <row r="8" spans="1:27" s="2" customFormat="1" x14ac:dyDescent="0.2">
      <c r="A8" s="163"/>
      <c r="B8" s="166"/>
      <c r="C8" s="186" t="s">
        <v>1</v>
      </c>
      <c r="D8" s="187"/>
      <c r="E8" s="188"/>
      <c r="F8" s="151" t="s">
        <v>2</v>
      </c>
      <c r="G8" s="157"/>
      <c r="H8" s="157"/>
      <c r="I8" s="156"/>
      <c r="J8" s="186" t="s">
        <v>1</v>
      </c>
      <c r="K8" s="187"/>
      <c r="L8" s="188"/>
      <c r="M8" s="192" t="s">
        <v>6</v>
      </c>
      <c r="N8" s="193"/>
      <c r="O8" s="151" t="s">
        <v>2</v>
      </c>
      <c r="P8" s="157"/>
      <c r="Q8" s="157"/>
      <c r="R8" s="156"/>
      <c r="S8" s="170" t="s">
        <v>7</v>
      </c>
      <c r="T8" s="171"/>
      <c r="U8" s="151" t="s">
        <v>2</v>
      </c>
      <c r="V8" s="152"/>
      <c r="W8" s="153"/>
      <c r="X8" s="154"/>
      <c r="Y8" s="176"/>
      <c r="Z8" s="177"/>
      <c r="AA8" s="178"/>
    </row>
    <row r="9" spans="1:27" s="2" customFormat="1" ht="26.25" customHeight="1" x14ac:dyDescent="0.2">
      <c r="A9" s="163"/>
      <c r="B9" s="166"/>
      <c r="C9" s="189"/>
      <c r="D9" s="190"/>
      <c r="E9" s="191"/>
      <c r="F9" s="151" t="s">
        <v>229</v>
      </c>
      <c r="G9" s="156"/>
      <c r="H9" s="151" t="s">
        <v>4</v>
      </c>
      <c r="I9" s="156"/>
      <c r="J9" s="189"/>
      <c r="K9" s="190"/>
      <c r="L9" s="191"/>
      <c r="M9" s="194"/>
      <c r="N9" s="195"/>
      <c r="O9" s="151" t="s">
        <v>3</v>
      </c>
      <c r="P9" s="156"/>
      <c r="Q9" s="151" t="s">
        <v>4</v>
      </c>
      <c r="R9" s="156"/>
      <c r="S9" s="144" t="s">
        <v>18</v>
      </c>
      <c r="T9" s="144" t="s">
        <v>234</v>
      </c>
      <c r="U9" s="168" t="s">
        <v>8</v>
      </c>
      <c r="V9" s="169"/>
      <c r="W9" s="151" t="s">
        <v>9</v>
      </c>
      <c r="X9" s="172"/>
      <c r="Y9" s="142" t="s">
        <v>18</v>
      </c>
      <c r="Z9" s="144" t="s">
        <v>234</v>
      </c>
      <c r="AA9" s="146" t="s">
        <v>233</v>
      </c>
    </row>
    <row r="10" spans="1:27" s="2" customFormat="1" ht="28.5" customHeight="1" x14ac:dyDescent="0.2">
      <c r="A10" s="164"/>
      <c r="B10" s="167"/>
      <c r="C10" s="25" t="s">
        <v>18</v>
      </c>
      <c r="D10" s="25" t="s">
        <v>234</v>
      </c>
      <c r="E10" s="6" t="s">
        <v>216</v>
      </c>
      <c r="F10" s="25" t="s">
        <v>18</v>
      </c>
      <c r="G10" s="25" t="s">
        <v>234</v>
      </c>
      <c r="H10" s="29" t="s">
        <v>18</v>
      </c>
      <c r="I10" s="25" t="s">
        <v>234</v>
      </c>
      <c r="J10" s="25" t="s">
        <v>18</v>
      </c>
      <c r="K10" s="25" t="s">
        <v>234</v>
      </c>
      <c r="L10" s="6" t="s">
        <v>216</v>
      </c>
      <c r="M10" s="29" t="s">
        <v>18</v>
      </c>
      <c r="N10" s="25" t="s">
        <v>234</v>
      </c>
      <c r="O10" s="29" t="s">
        <v>18</v>
      </c>
      <c r="P10" s="25" t="s">
        <v>234</v>
      </c>
      <c r="Q10" s="29" t="s">
        <v>18</v>
      </c>
      <c r="R10" s="25" t="s">
        <v>234</v>
      </c>
      <c r="S10" s="155"/>
      <c r="T10" s="155"/>
      <c r="U10" s="118" t="s">
        <v>18</v>
      </c>
      <c r="V10" s="119" t="s">
        <v>234</v>
      </c>
      <c r="W10" s="29" t="s">
        <v>18</v>
      </c>
      <c r="X10" s="29" t="s">
        <v>19</v>
      </c>
      <c r="Y10" s="143"/>
      <c r="Z10" s="145"/>
      <c r="AA10" s="147"/>
    </row>
    <row r="11" spans="1:27" s="139" customFormat="1" ht="15.75" customHeight="1" x14ac:dyDescent="0.2">
      <c r="A11" s="132">
        <v>1</v>
      </c>
      <c r="B11" s="132">
        <v>2</v>
      </c>
      <c r="C11" s="133">
        <v>3</v>
      </c>
      <c r="D11" s="133" t="s">
        <v>20</v>
      </c>
      <c r="E11" s="134" t="s">
        <v>21</v>
      </c>
      <c r="F11" s="133" t="s">
        <v>22</v>
      </c>
      <c r="G11" s="133" t="s">
        <v>23</v>
      </c>
      <c r="H11" s="133" t="s">
        <v>24</v>
      </c>
      <c r="I11" s="133" t="s">
        <v>25</v>
      </c>
      <c r="J11" s="133" t="s">
        <v>26</v>
      </c>
      <c r="K11" s="133" t="s">
        <v>27</v>
      </c>
      <c r="L11" s="134" t="s">
        <v>28</v>
      </c>
      <c r="M11" s="133" t="s">
        <v>29</v>
      </c>
      <c r="N11" s="133" t="s">
        <v>30</v>
      </c>
      <c r="O11" s="133" t="s">
        <v>31</v>
      </c>
      <c r="P11" s="133" t="s">
        <v>32</v>
      </c>
      <c r="Q11" s="133" t="s">
        <v>33</v>
      </c>
      <c r="R11" s="133" t="s">
        <v>34</v>
      </c>
      <c r="S11" s="133" t="s">
        <v>35</v>
      </c>
      <c r="T11" s="133" t="s">
        <v>36</v>
      </c>
      <c r="U11" s="135" t="s">
        <v>37</v>
      </c>
      <c r="V11" s="135" t="s">
        <v>38</v>
      </c>
      <c r="W11" s="133">
        <v>12</v>
      </c>
      <c r="X11" s="133"/>
      <c r="Y11" s="136" t="s">
        <v>39</v>
      </c>
      <c r="Z11" s="137" t="s">
        <v>40</v>
      </c>
      <c r="AA11" s="138" t="s">
        <v>41</v>
      </c>
    </row>
    <row r="12" spans="1:27" s="62" customFormat="1" ht="24.75" customHeight="1" x14ac:dyDescent="0.2">
      <c r="A12" s="63" t="s">
        <v>44</v>
      </c>
      <c r="B12" s="64" t="s">
        <v>11</v>
      </c>
      <c r="C12" s="65">
        <f>C13+C14+C15</f>
        <v>76393200</v>
      </c>
      <c r="D12" s="65">
        <f>D13+D14+D15</f>
        <v>17137159.419999998</v>
      </c>
      <c r="E12" s="79">
        <f t="shared" ref="E12:E102" si="0">D12/C12*100</f>
        <v>22.432833576810498</v>
      </c>
      <c r="F12" s="65">
        <f t="shared" ref="F12:K12" si="1">F13+F14+F15</f>
        <v>70343800</v>
      </c>
      <c r="G12" s="65">
        <f t="shared" si="1"/>
        <v>15893825.960000001</v>
      </c>
      <c r="H12" s="65">
        <f t="shared" si="1"/>
        <v>2606100</v>
      </c>
      <c r="I12" s="65">
        <f t="shared" si="1"/>
        <v>870008.20000000007</v>
      </c>
      <c r="J12" s="65">
        <f t="shared" si="1"/>
        <v>200000</v>
      </c>
      <c r="K12" s="65">
        <f t="shared" si="1"/>
        <v>272541.7</v>
      </c>
      <c r="L12" s="79">
        <f>K12/J12*100</f>
        <v>136.27085</v>
      </c>
      <c r="M12" s="65">
        <f t="shared" ref="M12:V12" si="2">M13+M14+M15</f>
        <v>0</v>
      </c>
      <c r="N12" s="65">
        <f t="shared" si="2"/>
        <v>0</v>
      </c>
      <c r="O12" s="65">
        <f t="shared" si="2"/>
        <v>0</v>
      </c>
      <c r="P12" s="65">
        <f t="shared" si="2"/>
        <v>0</v>
      </c>
      <c r="Q12" s="65">
        <f t="shared" si="2"/>
        <v>0</v>
      </c>
      <c r="R12" s="65">
        <f t="shared" si="2"/>
        <v>0</v>
      </c>
      <c r="S12" s="65">
        <f t="shared" si="2"/>
        <v>200000</v>
      </c>
      <c r="T12" s="65">
        <f t="shared" si="2"/>
        <v>272541.7</v>
      </c>
      <c r="U12" s="130">
        <f t="shared" si="2"/>
        <v>200000</v>
      </c>
      <c r="V12" s="130">
        <f t="shared" si="2"/>
        <v>21229</v>
      </c>
      <c r="W12" s="65">
        <f>W13+W14</f>
        <v>0</v>
      </c>
      <c r="X12" s="65">
        <f>X13+X14</f>
        <v>0</v>
      </c>
      <c r="Y12" s="65">
        <f>Y13+Y14+Y15</f>
        <v>76593200</v>
      </c>
      <c r="Z12" s="65">
        <f>Z13+Z14+Z15</f>
        <v>17409701.120000001</v>
      </c>
      <c r="AA12" s="88">
        <f>Z12/Y12*100</f>
        <v>22.730087161784599</v>
      </c>
    </row>
    <row r="13" spans="1:27" s="2" customFormat="1" ht="52.5" customHeight="1" x14ac:dyDescent="0.2">
      <c r="A13" s="9" t="s">
        <v>113</v>
      </c>
      <c r="B13" s="36" t="s">
        <v>45</v>
      </c>
      <c r="C13" s="45">
        <v>49571900</v>
      </c>
      <c r="D13" s="45">
        <v>11319262.970000001</v>
      </c>
      <c r="E13" s="80">
        <f>D13/C13*100</f>
        <v>22.834030912674319</v>
      </c>
      <c r="F13" s="45">
        <v>45511400</v>
      </c>
      <c r="G13" s="45">
        <v>10410172.35</v>
      </c>
      <c r="H13" s="45">
        <v>1890500</v>
      </c>
      <c r="I13" s="45">
        <v>635301.03</v>
      </c>
      <c r="J13" s="45">
        <v>200000</v>
      </c>
      <c r="K13" s="45">
        <v>272541.7</v>
      </c>
      <c r="L13" s="80">
        <f>K13/J13*100</f>
        <v>136.27085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200000</v>
      </c>
      <c r="T13" s="45">
        <v>272541.7</v>
      </c>
      <c r="U13" s="121">
        <v>200000</v>
      </c>
      <c r="V13" s="121">
        <v>21229</v>
      </c>
      <c r="W13" s="45"/>
      <c r="X13" s="45"/>
      <c r="Y13" s="55">
        <f t="shared" ref="Y13:Z15" si="3">C13+J13</f>
        <v>49771900</v>
      </c>
      <c r="Z13" s="56">
        <f t="shared" si="3"/>
        <v>11591804.67</v>
      </c>
      <c r="AA13" s="89">
        <f>Z13/Y13*100</f>
        <v>23.289857670693703</v>
      </c>
    </row>
    <row r="14" spans="1:27" s="2" customFormat="1" ht="39.75" customHeight="1" x14ac:dyDescent="0.2">
      <c r="A14" s="9" t="s">
        <v>114</v>
      </c>
      <c r="B14" s="36" t="s">
        <v>47</v>
      </c>
      <c r="C14" s="45">
        <v>26155300</v>
      </c>
      <c r="D14" s="45">
        <v>5775753.4299999997</v>
      </c>
      <c r="E14" s="80">
        <f t="shared" si="0"/>
        <v>22.08253558552186</v>
      </c>
      <c r="F14" s="45">
        <v>24832400</v>
      </c>
      <c r="G14" s="45">
        <v>5483653.6100000003</v>
      </c>
      <c r="H14" s="45">
        <v>715600</v>
      </c>
      <c r="I14" s="45">
        <v>234707.17</v>
      </c>
      <c r="J14" s="45">
        <v>0</v>
      </c>
      <c r="K14" s="45">
        <v>0</v>
      </c>
      <c r="L14" s="80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121">
        <v>0</v>
      </c>
      <c r="V14" s="121">
        <v>0</v>
      </c>
      <c r="W14" s="45"/>
      <c r="X14" s="45"/>
      <c r="Y14" s="55">
        <f t="shared" si="3"/>
        <v>26155300</v>
      </c>
      <c r="Z14" s="56">
        <f t="shared" si="3"/>
        <v>5775753.4299999997</v>
      </c>
      <c r="AA14" s="89">
        <f t="shared" ref="AA14:AA132" si="4">Z14/Y14*100</f>
        <v>22.08253558552186</v>
      </c>
    </row>
    <row r="15" spans="1:27" s="2" customFormat="1" ht="23.25" customHeight="1" x14ac:dyDescent="0.2">
      <c r="A15" s="9" t="s">
        <v>46</v>
      </c>
      <c r="B15" s="37" t="s">
        <v>115</v>
      </c>
      <c r="C15" s="45">
        <f>665000+1000</f>
        <v>666000</v>
      </c>
      <c r="D15" s="45">
        <v>42143.02</v>
      </c>
      <c r="E15" s="80">
        <f>D15/C15*100</f>
        <v>6.3277807807807802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80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/>
      <c r="U15" s="121">
        <v>0</v>
      </c>
      <c r="V15" s="121">
        <v>0</v>
      </c>
      <c r="W15" s="45"/>
      <c r="X15" s="45"/>
      <c r="Y15" s="55">
        <f t="shared" si="3"/>
        <v>666000</v>
      </c>
      <c r="Z15" s="56">
        <f t="shared" si="3"/>
        <v>42143.02</v>
      </c>
      <c r="AA15" s="89">
        <f>Z15/Y15*100</f>
        <v>6.3277807807807802</v>
      </c>
    </row>
    <row r="16" spans="1:27" s="62" customFormat="1" ht="26.25" customHeight="1" x14ac:dyDescent="0.2">
      <c r="A16" s="63" t="s">
        <v>48</v>
      </c>
      <c r="B16" s="64" t="s">
        <v>12</v>
      </c>
      <c r="C16" s="65">
        <f>C17+C18+C19+C20+C21+C22+C23+C26+C30+C31+C32+C33+C34+C35</f>
        <v>196610100.27000001</v>
      </c>
      <c r="D16" s="65">
        <f>D17+D18+D19+D20+D21+D22+D23+D26+D30+D31+D32+D33+D34+D35</f>
        <v>53990092.779999994</v>
      </c>
      <c r="E16" s="79">
        <f t="shared" si="0"/>
        <v>27.460487892461614</v>
      </c>
      <c r="F16" s="65">
        <f t="shared" ref="F16:K16" si="5">F17+F18+F19+F20+F21+F22+F23+F26+F30+F31+F32+F33+F34+F35</f>
        <v>154062600.26999998</v>
      </c>
      <c r="G16" s="65">
        <f t="shared" si="5"/>
        <v>41878636.580000006</v>
      </c>
      <c r="H16" s="65">
        <f t="shared" si="5"/>
        <v>22459300</v>
      </c>
      <c r="I16" s="65">
        <f t="shared" si="5"/>
        <v>9009464.4100000001</v>
      </c>
      <c r="J16" s="65">
        <f t="shared" si="5"/>
        <v>42486100</v>
      </c>
      <c r="K16" s="65">
        <f t="shared" si="5"/>
        <v>3137722.09</v>
      </c>
      <c r="L16" s="79">
        <f>K16/J16*100</f>
        <v>7.3852909304454855</v>
      </c>
      <c r="M16" s="65">
        <f t="shared" ref="M16:V16" si="6">M17+M18+M19+M20+M21+M22+M23+M26+M30+M31+M32+M33+M34+M35</f>
        <v>19445400</v>
      </c>
      <c r="N16" s="65">
        <f t="shared" si="6"/>
        <v>2317847.48</v>
      </c>
      <c r="O16" s="65">
        <f t="shared" si="6"/>
        <v>793400</v>
      </c>
      <c r="P16" s="65">
        <f t="shared" si="6"/>
        <v>247382.69</v>
      </c>
      <c r="Q16" s="65">
        <f t="shared" si="6"/>
        <v>102600</v>
      </c>
      <c r="R16" s="65">
        <f t="shared" si="6"/>
        <v>22473.94</v>
      </c>
      <c r="S16" s="65">
        <f t="shared" si="6"/>
        <v>23040700</v>
      </c>
      <c r="T16" s="65">
        <f t="shared" si="6"/>
        <v>819874.62</v>
      </c>
      <c r="U16" s="65">
        <f t="shared" si="6"/>
        <v>23040700</v>
      </c>
      <c r="V16" s="65">
        <f t="shared" si="6"/>
        <v>625562.21</v>
      </c>
      <c r="W16" s="65" t="e">
        <f>W17+W18+W19+W20+W26+W35</f>
        <v>#REF!</v>
      </c>
      <c r="X16" s="65" t="e">
        <f>X17+X18+X19+X20+X26+X35</f>
        <v>#REF!</v>
      </c>
      <c r="Y16" s="65">
        <f>Y17+Y18+Y19+Y20+Y21+Y22+Y23+Y26+Y30+Y31+Y32+Y33+Y34+Y35</f>
        <v>239096200.27000001</v>
      </c>
      <c r="Z16" s="65">
        <f>Z17+Z18+Z19+Z20+Z21+Z22+Z23+Z26+Z30+Z31+Z32+Z33+Z34+Z35</f>
        <v>57127814.869999997</v>
      </c>
      <c r="AA16" s="88">
        <f t="shared" si="4"/>
        <v>23.893234106392434</v>
      </c>
    </row>
    <row r="17" spans="1:27" s="2" customFormat="1" ht="21.75" customHeight="1" x14ac:dyDescent="0.2">
      <c r="A17" s="9" t="s">
        <v>49</v>
      </c>
      <c r="B17" s="36" t="s">
        <v>260</v>
      </c>
      <c r="C17" s="45">
        <v>56933600</v>
      </c>
      <c r="D17" s="45">
        <v>14075231.26</v>
      </c>
      <c r="E17" s="80">
        <f t="shared" si="0"/>
        <v>24.722187355094356</v>
      </c>
      <c r="F17" s="53">
        <v>39786200</v>
      </c>
      <c r="G17" s="45">
        <v>9188973.6799999997</v>
      </c>
      <c r="H17" s="45">
        <v>7936300</v>
      </c>
      <c r="I17" s="45">
        <v>3066056.87</v>
      </c>
      <c r="J17" s="45">
        <f>9950500+500000</f>
        <v>10450500</v>
      </c>
      <c r="K17" s="45">
        <v>1298159.6000000001</v>
      </c>
      <c r="L17" s="80">
        <f>K17/J17*100</f>
        <v>12.421985550930579</v>
      </c>
      <c r="M17" s="45">
        <v>4043500</v>
      </c>
      <c r="N17" s="45">
        <v>672597.39</v>
      </c>
      <c r="O17" s="45">
        <v>29000</v>
      </c>
      <c r="P17" s="45">
        <v>20623.22</v>
      </c>
      <c r="Q17" s="45">
        <v>2500</v>
      </c>
      <c r="R17" s="45">
        <v>0</v>
      </c>
      <c r="S17" s="45">
        <f>5907000+500000</f>
        <v>6407000</v>
      </c>
      <c r="T17" s="45">
        <v>625562.21</v>
      </c>
      <c r="U17" s="45">
        <f>5907000+500000</f>
        <v>6407000</v>
      </c>
      <c r="V17" s="121">
        <v>625562.21</v>
      </c>
      <c r="W17" s="45"/>
      <c r="X17" s="45"/>
      <c r="Y17" s="55">
        <f t="shared" ref="Y17:Y55" si="7">C17+J17</f>
        <v>67384100</v>
      </c>
      <c r="Z17" s="56">
        <f t="shared" ref="Z17:Z31" si="8">D17+K17</f>
        <v>15373390.859999999</v>
      </c>
      <c r="AA17" s="90">
        <f t="shared" si="4"/>
        <v>22.814567323745511</v>
      </c>
    </row>
    <row r="18" spans="1:27" s="2" customFormat="1" ht="21.75" customHeight="1" x14ac:dyDescent="0.2">
      <c r="A18" s="9" t="s">
        <v>50</v>
      </c>
      <c r="B18" s="36" t="s">
        <v>239</v>
      </c>
      <c r="C18" s="45">
        <v>48066500</v>
      </c>
      <c r="D18" s="45">
        <v>11851470.470000001</v>
      </c>
      <c r="E18" s="80">
        <f t="shared" si="0"/>
        <v>24.65640408600585</v>
      </c>
      <c r="F18" s="45">
        <v>27068100</v>
      </c>
      <c r="G18" s="45">
        <v>5979053.9100000001</v>
      </c>
      <c r="H18" s="45">
        <v>11838300</v>
      </c>
      <c r="I18" s="45">
        <v>4718402.0199999996</v>
      </c>
      <c r="J18" s="45">
        <v>13752300</v>
      </c>
      <c r="K18" s="45">
        <v>627686.59</v>
      </c>
      <c r="L18" s="80">
        <f>K18/J18*100</f>
        <v>4.5642299106331299</v>
      </c>
      <c r="M18" s="45">
        <v>10237300</v>
      </c>
      <c r="N18" s="45">
        <v>433374.19</v>
      </c>
      <c r="O18" s="45">
        <v>0</v>
      </c>
      <c r="P18" s="45">
        <v>57101.85</v>
      </c>
      <c r="Q18" s="45">
        <v>42700</v>
      </c>
      <c r="R18" s="45">
        <v>0</v>
      </c>
      <c r="S18" s="45">
        <v>3515000</v>
      </c>
      <c r="T18" s="45">
        <v>194312.41</v>
      </c>
      <c r="U18" s="121">
        <v>3515000</v>
      </c>
      <c r="V18" s="121">
        <v>0</v>
      </c>
      <c r="W18" s="45"/>
      <c r="X18" s="45"/>
      <c r="Y18" s="55">
        <f t="shared" si="7"/>
        <v>61818800</v>
      </c>
      <c r="Z18" s="56">
        <f t="shared" si="8"/>
        <v>12479157.060000001</v>
      </c>
      <c r="AA18" s="89">
        <f t="shared" si="4"/>
        <v>20.186669848007401</v>
      </c>
    </row>
    <row r="19" spans="1:27" s="2" customFormat="1" ht="19.5" customHeight="1" x14ac:dyDescent="0.2">
      <c r="A19" s="9" t="s">
        <v>240</v>
      </c>
      <c r="B19" s="38" t="s">
        <v>241</v>
      </c>
      <c r="C19" s="45">
        <v>57077300</v>
      </c>
      <c r="D19" s="45">
        <v>19198307.079999998</v>
      </c>
      <c r="E19" s="80">
        <f>D19/C19*100</f>
        <v>33.63562586176991</v>
      </c>
      <c r="F19" s="45">
        <v>57077300</v>
      </c>
      <c r="G19" s="45">
        <v>19198307.079999998</v>
      </c>
      <c r="H19" s="45">
        <v>0</v>
      </c>
      <c r="I19" s="45">
        <v>0</v>
      </c>
      <c r="J19" s="45">
        <v>0</v>
      </c>
      <c r="K19" s="45">
        <v>0</v>
      </c>
      <c r="L19" s="80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121">
        <v>0</v>
      </c>
      <c r="V19" s="121">
        <v>0</v>
      </c>
      <c r="W19" s="45"/>
      <c r="X19" s="45"/>
      <c r="Y19" s="55">
        <f>C19+J19</f>
        <v>57077300</v>
      </c>
      <c r="Z19" s="56">
        <f>D19+K19</f>
        <v>19198307.079999998</v>
      </c>
      <c r="AA19" s="89">
        <f>Z19/Y19*100</f>
        <v>33.63562586176991</v>
      </c>
    </row>
    <row r="20" spans="1:27" s="2" customFormat="1" ht="28.5" hidden="1" customHeight="1" x14ac:dyDescent="0.2">
      <c r="A20" s="9" t="s">
        <v>242</v>
      </c>
      <c r="B20" s="37" t="s">
        <v>243</v>
      </c>
      <c r="C20" s="45">
        <v>0.27</v>
      </c>
      <c r="D20" s="45">
        <v>0</v>
      </c>
      <c r="E20" s="80">
        <v>0</v>
      </c>
      <c r="F20" s="45">
        <v>0.27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80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121">
        <v>0</v>
      </c>
      <c r="V20" s="121">
        <v>0</v>
      </c>
      <c r="W20" s="45"/>
      <c r="X20" s="45"/>
      <c r="Y20" s="55">
        <f t="shared" si="7"/>
        <v>0.27</v>
      </c>
      <c r="Z20" s="56">
        <f t="shared" si="8"/>
        <v>0</v>
      </c>
      <c r="AA20" s="89">
        <f t="shared" si="4"/>
        <v>0</v>
      </c>
    </row>
    <row r="21" spans="1:27" s="2" customFormat="1" ht="28.5" customHeight="1" x14ac:dyDescent="0.2">
      <c r="A21" s="9" t="s">
        <v>244</v>
      </c>
      <c r="B21" s="37" t="s">
        <v>245</v>
      </c>
      <c r="C21" s="45">
        <v>10673600</v>
      </c>
      <c r="D21" s="45">
        <v>2261300.08</v>
      </c>
      <c r="E21" s="80">
        <f>D21/C21*100</f>
        <v>21.185917403687604</v>
      </c>
      <c r="F21" s="45">
        <v>8716000</v>
      </c>
      <c r="G21" s="45">
        <v>1663265.55</v>
      </c>
      <c r="H21" s="45">
        <v>1195300</v>
      </c>
      <c r="I21" s="45">
        <v>542457.31000000006</v>
      </c>
      <c r="J21" s="45">
        <v>700</v>
      </c>
      <c r="K21" s="45">
        <v>3695.64</v>
      </c>
      <c r="L21" s="80">
        <f>K21/J21*100</f>
        <v>527.94857142857143</v>
      </c>
      <c r="M21" s="45">
        <v>700</v>
      </c>
      <c r="N21" s="45">
        <v>3695.64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121">
        <v>0</v>
      </c>
      <c r="V21" s="121">
        <v>0</v>
      </c>
      <c r="W21" s="45"/>
      <c r="X21" s="45"/>
      <c r="Y21" s="55">
        <f t="shared" si="7"/>
        <v>10674300</v>
      </c>
      <c r="Z21" s="56">
        <f t="shared" si="8"/>
        <v>2264995.7200000002</v>
      </c>
      <c r="AA21" s="89">
        <f t="shared" si="4"/>
        <v>21.2191499208379</v>
      </c>
    </row>
    <row r="22" spans="1:27" s="2" customFormat="1" ht="22.5" customHeight="1" x14ac:dyDescent="0.2">
      <c r="A22" s="9" t="s">
        <v>246</v>
      </c>
      <c r="B22" s="37" t="s">
        <v>247</v>
      </c>
      <c r="C22" s="45">
        <v>9153000</v>
      </c>
      <c r="D22" s="45">
        <v>2421691.66</v>
      </c>
      <c r="E22" s="80">
        <f>D22/C22*100</f>
        <v>26.457900797552718</v>
      </c>
      <c r="F22" s="45">
        <v>8007000</v>
      </c>
      <c r="G22" s="45">
        <v>1873926.25</v>
      </c>
      <c r="H22" s="45">
        <v>912000</v>
      </c>
      <c r="I22" s="45">
        <v>511859.57</v>
      </c>
      <c r="J22" s="45">
        <f>1822500+100000</f>
        <v>1922500</v>
      </c>
      <c r="K22" s="45">
        <v>262081.56</v>
      </c>
      <c r="L22" s="80">
        <f>K22/J22*100</f>
        <v>13.632330819245775</v>
      </c>
      <c r="M22" s="45">
        <v>922500</v>
      </c>
      <c r="N22" s="45">
        <v>262081.56</v>
      </c>
      <c r="O22" s="45">
        <v>764400</v>
      </c>
      <c r="P22" s="45">
        <v>169657.62</v>
      </c>
      <c r="Q22" s="45">
        <v>57400</v>
      </c>
      <c r="R22" s="45">
        <v>22473.94</v>
      </c>
      <c r="S22" s="45">
        <f>100000+900000</f>
        <v>1000000</v>
      </c>
      <c r="T22" s="45">
        <v>0</v>
      </c>
      <c r="U22" s="45">
        <f>100000+900000</f>
        <v>1000000</v>
      </c>
      <c r="V22" s="121">
        <v>0</v>
      </c>
      <c r="W22" s="45"/>
      <c r="X22" s="45"/>
      <c r="Y22" s="55">
        <f t="shared" si="7"/>
        <v>11075500</v>
      </c>
      <c r="Z22" s="56">
        <f t="shared" si="8"/>
        <v>2683773.2200000002</v>
      </c>
      <c r="AA22" s="89">
        <f t="shared" si="4"/>
        <v>24.231621326350957</v>
      </c>
    </row>
    <row r="23" spans="1:27" s="2" customFormat="1" ht="22.5" customHeight="1" x14ac:dyDescent="0.2">
      <c r="A23" s="9" t="s">
        <v>248</v>
      </c>
      <c r="B23" s="37" t="s">
        <v>249</v>
      </c>
      <c r="C23" s="45">
        <f>SUM(C24:C25)</f>
        <v>6256400</v>
      </c>
      <c r="D23" s="45">
        <f>SUM(D24:D25)</f>
        <v>1395328.81</v>
      </c>
      <c r="E23" s="80">
        <f>D23/C23*100</f>
        <v>22.302423278562753</v>
      </c>
      <c r="F23" s="45">
        <f t="shared" ref="F23:K23" si="9">SUM(F24:F25)</f>
        <v>5501500</v>
      </c>
      <c r="G23" s="45">
        <f t="shared" si="9"/>
        <v>1279377.77</v>
      </c>
      <c r="H23" s="45">
        <f t="shared" si="9"/>
        <v>199900</v>
      </c>
      <c r="I23" s="45">
        <f t="shared" si="9"/>
        <v>93640.74</v>
      </c>
      <c r="J23" s="45">
        <f t="shared" si="9"/>
        <v>0</v>
      </c>
      <c r="K23" s="45">
        <f t="shared" si="9"/>
        <v>0</v>
      </c>
      <c r="L23" s="80">
        <v>0</v>
      </c>
      <c r="M23" s="45">
        <f t="shared" ref="M23:V23" si="10">SUM(M24:M25)</f>
        <v>0</v>
      </c>
      <c r="N23" s="45">
        <f t="shared" si="10"/>
        <v>0</v>
      </c>
      <c r="O23" s="45">
        <f t="shared" si="10"/>
        <v>0</v>
      </c>
      <c r="P23" s="45">
        <f t="shared" si="10"/>
        <v>0</v>
      </c>
      <c r="Q23" s="45">
        <f t="shared" si="10"/>
        <v>0</v>
      </c>
      <c r="R23" s="45">
        <f t="shared" si="10"/>
        <v>0</v>
      </c>
      <c r="S23" s="45">
        <f t="shared" si="10"/>
        <v>0</v>
      </c>
      <c r="T23" s="45">
        <f t="shared" si="10"/>
        <v>0</v>
      </c>
      <c r="U23" s="121">
        <f t="shared" si="10"/>
        <v>0</v>
      </c>
      <c r="V23" s="121">
        <f t="shared" si="10"/>
        <v>0</v>
      </c>
      <c r="W23" s="45"/>
      <c r="X23" s="45"/>
      <c r="Y23" s="55">
        <f t="shared" si="7"/>
        <v>6256400</v>
      </c>
      <c r="Z23" s="56">
        <f t="shared" si="8"/>
        <v>1395328.81</v>
      </c>
      <c r="AA23" s="89">
        <f t="shared" si="4"/>
        <v>22.302423278562753</v>
      </c>
    </row>
    <row r="24" spans="1:27" s="20" customFormat="1" ht="21.75" customHeight="1" x14ac:dyDescent="0.2">
      <c r="A24" s="8" t="s">
        <v>250</v>
      </c>
      <c r="B24" s="107" t="s">
        <v>117</v>
      </c>
      <c r="C24" s="46">
        <v>6234600</v>
      </c>
      <c r="D24" s="46">
        <v>1391708.81</v>
      </c>
      <c r="E24" s="81">
        <f t="shared" ref="E24:E35" si="11">D24/C24*100</f>
        <v>22.322343213678504</v>
      </c>
      <c r="F24" s="46">
        <v>5501500</v>
      </c>
      <c r="G24" s="46">
        <v>1279377.77</v>
      </c>
      <c r="H24" s="46">
        <v>199900</v>
      </c>
      <c r="I24" s="46">
        <v>93640.74</v>
      </c>
      <c r="J24" s="46">
        <v>0</v>
      </c>
      <c r="K24" s="46">
        <v>0</v>
      </c>
      <c r="L24" s="105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122">
        <v>0</v>
      </c>
      <c r="V24" s="122">
        <v>0</v>
      </c>
      <c r="W24" s="46"/>
      <c r="X24" s="46"/>
      <c r="Y24" s="96">
        <f t="shared" si="7"/>
        <v>6234600</v>
      </c>
      <c r="Z24" s="61">
        <f t="shared" si="8"/>
        <v>1391708.81</v>
      </c>
      <c r="AA24" s="97">
        <f t="shared" si="4"/>
        <v>22.322343213678504</v>
      </c>
    </row>
    <row r="25" spans="1:27" s="20" customFormat="1" ht="19.5" customHeight="1" x14ac:dyDescent="0.2">
      <c r="A25" s="8" t="s">
        <v>251</v>
      </c>
      <c r="B25" s="107" t="s">
        <v>118</v>
      </c>
      <c r="C25" s="46">
        <v>21800</v>
      </c>
      <c r="D25" s="46">
        <v>3620</v>
      </c>
      <c r="E25" s="81">
        <f t="shared" si="11"/>
        <v>16.605504587155963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105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122">
        <v>0</v>
      </c>
      <c r="V25" s="122">
        <v>0</v>
      </c>
      <c r="W25" s="46"/>
      <c r="X25" s="46"/>
      <c r="Y25" s="96">
        <f t="shared" si="7"/>
        <v>21800</v>
      </c>
      <c r="Z25" s="61">
        <f t="shared" si="8"/>
        <v>3620</v>
      </c>
      <c r="AA25" s="97">
        <f t="shared" si="4"/>
        <v>16.605504587155963</v>
      </c>
    </row>
    <row r="26" spans="1:27" s="2" customFormat="1" ht="25.5" customHeight="1" x14ac:dyDescent="0.2">
      <c r="A26" s="9" t="s">
        <v>116</v>
      </c>
      <c r="B26" s="36" t="s">
        <v>52</v>
      </c>
      <c r="C26" s="45">
        <f>SUM(C27:C29)</f>
        <v>1880300</v>
      </c>
      <c r="D26" s="45">
        <f>SUM(D27:D29)</f>
        <v>359256.43</v>
      </c>
      <c r="E26" s="81">
        <f t="shared" si="11"/>
        <v>19.10633569111312</v>
      </c>
      <c r="F26" s="45">
        <f t="shared" ref="F26:K26" si="12">SUM(F27:F29)</f>
        <v>1576800</v>
      </c>
      <c r="G26" s="45">
        <f t="shared" si="12"/>
        <v>349870.52</v>
      </c>
      <c r="H26" s="45">
        <f t="shared" si="12"/>
        <v>226400</v>
      </c>
      <c r="I26" s="45">
        <f t="shared" si="12"/>
        <v>2228.73</v>
      </c>
      <c r="J26" s="45">
        <f t="shared" si="12"/>
        <v>0</v>
      </c>
      <c r="K26" s="45">
        <f t="shared" si="12"/>
        <v>0</v>
      </c>
      <c r="L26" s="80">
        <v>0</v>
      </c>
      <c r="M26" s="45">
        <f t="shared" ref="M26:V26" si="13">SUM(M27:M29)</f>
        <v>0</v>
      </c>
      <c r="N26" s="45">
        <f t="shared" si="13"/>
        <v>0</v>
      </c>
      <c r="O26" s="45">
        <f t="shared" si="13"/>
        <v>0</v>
      </c>
      <c r="P26" s="45">
        <f t="shared" si="13"/>
        <v>0</v>
      </c>
      <c r="Q26" s="45">
        <f t="shared" si="13"/>
        <v>0</v>
      </c>
      <c r="R26" s="45">
        <f t="shared" si="13"/>
        <v>0</v>
      </c>
      <c r="S26" s="45">
        <f t="shared" si="13"/>
        <v>0</v>
      </c>
      <c r="T26" s="45">
        <f t="shared" si="13"/>
        <v>0</v>
      </c>
      <c r="U26" s="121">
        <f t="shared" si="13"/>
        <v>0</v>
      </c>
      <c r="V26" s="121">
        <f t="shared" si="13"/>
        <v>0</v>
      </c>
      <c r="W26" s="45"/>
      <c r="X26" s="45"/>
      <c r="Y26" s="45">
        <f>Y27+Y28</f>
        <v>1880300</v>
      </c>
      <c r="Z26" s="45">
        <f>Z27+Z28</f>
        <v>359256.43</v>
      </c>
      <c r="AA26" s="89">
        <f t="shared" si="4"/>
        <v>19.10633569111312</v>
      </c>
    </row>
    <row r="27" spans="1:27" s="20" customFormat="1" ht="31.5" customHeight="1" x14ac:dyDescent="0.2">
      <c r="A27" s="8" t="s">
        <v>252</v>
      </c>
      <c r="B27" s="78" t="s">
        <v>254</v>
      </c>
      <c r="C27" s="46">
        <v>561000</v>
      </c>
      <c r="D27" s="46">
        <v>40764.79</v>
      </c>
      <c r="E27" s="81">
        <f t="shared" si="11"/>
        <v>7.2664509803921566</v>
      </c>
      <c r="F27" s="46">
        <v>257500</v>
      </c>
      <c r="G27" s="46">
        <v>31378.880000000001</v>
      </c>
      <c r="H27" s="46">
        <v>226400</v>
      </c>
      <c r="I27" s="46">
        <v>2228.73</v>
      </c>
      <c r="J27" s="46">
        <v>0</v>
      </c>
      <c r="K27" s="46">
        <v>0</v>
      </c>
      <c r="L27" s="81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122">
        <v>0</v>
      </c>
      <c r="V27" s="122">
        <v>0</v>
      </c>
      <c r="W27" s="46"/>
      <c r="X27" s="46"/>
      <c r="Y27" s="47">
        <f t="shared" si="7"/>
        <v>561000</v>
      </c>
      <c r="Z27" s="106">
        <f t="shared" si="8"/>
        <v>40764.79</v>
      </c>
      <c r="AA27" s="108">
        <f t="shared" si="4"/>
        <v>7.2664509803921566</v>
      </c>
    </row>
    <row r="28" spans="1:27" s="20" customFormat="1" ht="25.5" customHeight="1" x14ac:dyDescent="0.2">
      <c r="A28" s="8" t="s">
        <v>253</v>
      </c>
      <c r="B28" s="78" t="s">
        <v>255</v>
      </c>
      <c r="C28" s="46">
        <v>1319300</v>
      </c>
      <c r="D28" s="46">
        <v>318491.64</v>
      </c>
      <c r="E28" s="81">
        <f t="shared" si="11"/>
        <v>24.140956567876906</v>
      </c>
      <c r="F28" s="46">
        <v>1319300</v>
      </c>
      <c r="G28" s="46">
        <v>318491.64</v>
      </c>
      <c r="H28" s="46">
        <v>0</v>
      </c>
      <c r="I28" s="46">
        <v>0</v>
      </c>
      <c r="J28" s="46">
        <v>0</v>
      </c>
      <c r="K28" s="46">
        <v>0</v>
      </c>
      <c r="L28" s="81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122">
        <v>0</v>
      </c>
      <c r="V28" s="122">
        <v>0</v>
      </c>
      <c r="W28" s="46"/>
      <c r="X28" s="46"/>
      <c r="Y28" s="47">
        <f>C28+J28</f>
        <v>1319300</v>
      </c>
      <c r="Z28" s="106">
        <f>D28+K28</f>
        <v>318491.64</v>
      </c>
      <c r="AA28" s="108">
        <f>Z28/Y28*100</f>
        <v>24.140956567876906</v>
      </c>
    </row>
    <row r="29" spans="1:27" s="20" customFormat="1" ht="28.5" hidden="1" customHeight="1" x14ac:dyDescent="0.2">
      <c r="A29" s="8" t="s">
        <v>256</v>
      </c>
      <c r="B29" s="78" t="s">
        <v>257</v>
      </c>
      <c r="C29" s="46">
        <v>0</v>
      </c>
      <c r="D29" s="46">
        <v>0</v>
      </c>
      <c r="E29" s="81" t="e">
        <f t="shared" si="11"/>
        <v>#DIV/0!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81" t="e">
        <f>K29/J29*100</f>
        <v>#DIV/0!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122">
        <v>0</v>
      </c>
      <c r="V29" s="122">
        <v>0</v>
      </c>
      <c r="W29" s="46"/>
      <c r="X29" s="46"/>
      <c r="Y29" s="47">
        <f t="shared" si="7"/>
        <v>0</v>
      </c>
      <c r="Z29" s="106">
        <f t="shared" si="8"/>
        <v>0</v>
      </c>
      <c r="AA29" s="108" t="e">
        <f t="shared" si="4"/>
        <v>#DIV/0!</v>
      </c>
    </row>
    <row r="30" spans="1:27" s="2" customFormat="1" ht="28.5" customHeight="1" x14ac:dyDescent="0.2">
      <c r="A30" s="9" t="s">
        <v>51</v>
      </c>
      <c r="B30" s="36" t="s">
        <v>258</v>
      </c>
      <c r="C30" s="45">
        <v>2327900</v>
      </c>
      <c r="D30" s="45">
        <v>553318.37</v>
      </c>
      <c r="E30" s="80">
        <f t="shared" si="11"/>
        <v>23.768992224751923</v>
      </c>
      <c r="F30" s="45">
        <v>2088200</v>
      </c>
      <c r="G30" s="45">
        <v>471673.2</v>
      </c>
      <c r="H30" s="45">
        <v>151100</v>
      </c>
      <c r="I30" s="45">
        <v>74819.17</v>
      </c>
      <c r="J30" s="45">
        <v>0</v>
      </c>
      <c r="K30" s="45">
        <v>0</v>
      </c>
      <c r="L30" s="80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121">
        <v>0</v>
      </c>
      <c r="V30" s="121">
        <v>0</v>
      </c>
      <c r="W30" s="45" t="e">
        <f>#REF!+#REF!</f>
        <v>#REF!</v>
      </c>
      <c r="X30" s="45" t="e">
        <f>#REF!+#REF!</f>
        <v>#REF!</v>
      </c>
      <c r="Y30" s="55">
        <f t="shared" si="7"/>
        <v>2327900</v>
      </c>
      <c r="Z30" s="56">
        <f t="shared" si="8"/>
        <v>553318.37</v>
      </c>
      <c r="AA30" s="89">
        <f t="shared" si="4"/>
        <v>23.768992224751923</v>
      </c>
    </row>
    <row r="31" spans="1:27" s="2" customFormat="1" ht="39.75" customHeight="1" x14ac:dyDescent="0.2">
      <c r="A31" s="9" t="s">
        <v>289</v>
      </c>
      <c r="B31" s="37" t="s">
        <v>290</v>
      </c>
      <c r="C31" s="45">
        <v>0</v>
      </c>
      <c r="D31" s="45">
        <v>0</v>
      </c>
      <c r="E31" s="80">
        <v>0</v>
      </c>
      <c r="F31" s="45">
        <v>0</v>
      </c>
      <c r="G31" s="45">
        <v>0</v>
      </c>
      <c r="H31" s="45">
        <v>0</v>
      </c>
      <c r="I31" s="45">
        <v>0</v>
      </c>
      <c r="J31" s="45">
        <v>2618700</v>
      </c>
      <c r="K31" s="45">
        <v>0</v>
      </c>
      <c r="L31" s="80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2618700</v>
      </c>
      <c r="T31" s="45">
        <v>0</v>
      </c>
      <c r="U31" s="121">
        <v>2618700</v>
      </c>
      <c r="V31" s="121"/>
      <c r="W31" s="45"/>
      <c r="X31" s="45"/>
      <c r="Y31" s="55">
        <f t="shared" si="7"/>
        <v>2618700</v>
      </c>
      <c r="Z31" s="56">
        <f t="shared" si="8"/>
        <v>0</v>
      </c>
      <c r="AA31" s="89">
        <f t="shared" si="4"/>
        <v>0</v>
      </c>
    </row>
    <row r="32" spans="1:27" s="2" customFormat="1" ht="46.5" customHeight="1" x14ac:dyDescent="0.2">
      <c r="A32" s="9" t="s">
        <v>259</v>
      </c>
      <c r="B32" s="37" t="s">
        <v>292</v>
      </c>
      <c r="C32" s="45">
        <v>498500</v>
      </c>
      <c r="D32" s="45">
        <v>130024.19</v>
      </c>
      <c r="E32" s="81">
        <f t="shared" si="11"/>
        <v>26.083087261785359</v>
      </c>
      <c r="F32" s="45">
        <v>498500</v>
      </c>
      <c r="G32" s="45">
        <v>130024.19</v>
      </c>
      <c r="H32" s="45">
        <v>0</v>
      </c>
      <c r="I32" s="45">
        <v>0</v>
      </c>
      <c r="J32" s="45">
        <v>0</v>
      </c>
      <c r="K32" s="45">
        <v>0</v>
      </c>
      <c r="L32" s="80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121">
        <v>0</v>
      </c>
      <c r="V32" s="121">
        <v>0</v>
      </c>
      <c r="W32" s="45" t="e">
        <f>#REF!+#REF!</f>
        <v>#REF!</v>
      </c>
      <c r="X32" s="45" t="e">
        <f>#REF!+#REF!</f>
        <v>#REF!</v>
      </c>
      <c r="Y32" s="55">
        <f t="shared" ref="Y32:Z35" si="14">C32+J32</f>
        <v>498500</v>
      </c>
      <c r="Z32" s="56">
        <f t="shared" si="14"/>
        <v>130024.19</v>
      </c>
      <c r="AA32" s="89">
        <f>Z32/Y32*100</f>
        <v>26.083087261785359</v>
      </c>
    </row>
    <row r="33" spans="1:27" s="2" customFormat="1" ht="19.5" customHeight="1" x14ac:dyDescent="0.2">
      <c r="A33" s="9" t="s">
        <v>293</v>
      </c>
      <c r="B33" s="37" t="s">
        <v>294</v>
      </c>
      <c r="C33" s="45">
        <v>0</v>
      </c>
      <c r="D33" s="45">
        <v>0</v>
      </c>
      <c r="E33" s="81">
        <v>0</v>
      </c>
      <c r="F33" s="45">
        <v>0</v>
      </c>
      <c r="G33" s="45">
        <v>0</v>
      </c>
      <c r="H33" s="45">
        <v>0</v>
      </c>
      <c r="I33" s="45">
        <v>0</v>
      </c>
      <c r="J33" s="45">
        <v>9500000</v>
      </c>
      <c r="K33" s="45">
        <v>0</v>
      </c>
      <c r="L33" s="80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9500000</v>
      </c>
      <c r="T33" s="45">
        <v>0</v>
      </c>
      <c r="U33" s="121">
        <v>9500000</v>
      </c>
      <c r="V33" s="121">
        <v>0</v>
      </c>
      <c r="W33" s="45" t="e">
        <f>#REF!+#REF!</f>
        <v>#REF!</v>
      </c>
      <c r="X33" s="45" t="e">
        <f>#REF!+#REF!</f>
        <v>#REF!</v>
      </c>
      <c r="Y33" s="55">
        <f t="shared" si="14"/>
        <v>9500000</v>
      </c>
      <c r="Z33" s="56">
        <f t="shared" si="14"/>
        <v>0</v>
      </c>
      <c r="AA33" s="89">
        <f>Z33/Y33*100</f>
        <v>0</v>
      </c>
    </row>
    <row r="34" spans="1:27" s="2" customFormat="1" ht="30" customHeight="1" x14ac:dyDescent="0.2">
      <c r="A34" s="9" t="s">
        <v>295</v>
      </c>
      <c r="B34" s="37" t="s">
        <v>296</v>
      </c>
      <c r="C34" s="45">
        <v>0</v>
      </c>
      <c r="D34" s="45">
        <v>0</v>
      </c>
      <c r="E34" s="81">
        <v>0</v>
      </c>
      <c r="F34" s="45">
        <v>0</v>
      </c>
      <c r="G34" s="45">
        <v>0</v>
      </c>
      <c r="H34" s="45">
        <v>0</v>
      </c>
      <c r="I34" s="45">
        <v>0</v>
      </c>
      <c r="J34" s="45">
        <v>4241400</v>
      </c>
      <c r="K34" s="45">
        <v>946098.7</v>
      </c>
      <c r="L34" s="80">
        <v>0</v>
      </c>
      <c r="M34" s="45">
        <v>4241400</v>
      </c>
      <c r="N34" s="45">
        <v>946098.7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121">
        <v>0</v>
      </c>
      <c r="V34" s="121">
        <v>0</v>
      </c>
      <c r="W34" s="45"/>
      <c r="X34" s="45"/>
      <c r="Y34" s="55">
        <f t="shared" si="14"/>
        <v>4241400</v>
      </c>
      <c r="Z34" s="56">
        <f t="shared" si="14"/>
        <v>946098.7</v>
      </c>
      <c r="AA34" s="89">
        <f>Z34/Y34*100</f>
        <v>22.306283302683074</v>
      </c>
    </row>
    <row r="35" spans="1:27" s="2" customFormat="1" ht="48.75" customHeight="1" x14ac:dyDescent="0.2">
      <c r="A35" s="9" t="s">
        <v>297</v>
      </c>
      <c r="B35" s="37" t="s">
        <v>298</v>
      </c>
      <c r="C35" s="45">
        <v>3743000</v>
      </c>
      <c r="D35" s="45">
        <v>1744164.43</v>
      </c>
      <c r="E35" s="81">
        <f t="shared" si="11"/>
        <v>46.598034464333423</v>
      </c>
      <c r="F35" s="45">
        <v>3743000</v>
      </c>
      <c r="G35" s="45">
        <v>1744164.43</v>
      </c>
      <c r="H35" s="45">
        <v>0</v>
      </c>
      <c r="I35" s="45">
        <v>0</v>
      </c>
      <c r="J35" s="45">
        <v>0</v>
      </c>
      <c r="K35" s="45">
        <v>0</v>
      </c>
      <c r="L35" s="80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121">
        <v>0</v>
      </c>
      <c r="V35" s="121">
        <v>0</v>
      </c>
      <c r="W35" s="45" t="e">
        <f>#REF!+#REF!</f>
        <v>#REF!</v>
      </c>
      <c r="X35" s="45" t="e">
        <f>#REF!+#REF!</f>
        <v>#REF!</v>
      </c>
      <c r="Y35" s="55">
        <f t="shared" si="14"/>
        <v>3743000</v>
      </c>
      <c r="Z35" s="56">
        <f t="shared" si="14"/>
        <v>1744164.43</v>
      </c>
      <c r="AA35" s="89">
        <f>Z35/Y35*100</f>
        <v>46.598034464333423</v>
      </c>
    </row>
    <row r="36" spans="1:27" s="109" customFormat="1" ht="27.75" customHeight="1" x14ac:dyDescent="0.2">
      <c r="A36" s="110" t="s">
        <v>261</v>
      </c>
      <c r="B36" s="111" t="s">
        <v>266</v>
      </c>
      <c r="C36" s="112">
        <f>C37+C38+C39</f>
        <v>14622700</v>
      </c>
      <c r="D36" s="112">
        <f>D37+D38+D39</f>
        <v>5250969.93</v>
      </c>
      <c r="E36" s="113">
        <f t="shared" si="0"/>
        <v>35.909715237268081</v>
      </c>
      <c r="F36" s="112">
        <v>0</v>
      </c>
      <c r="G36" s="112">
        <v>0</v>
      </c>
      <c r="H36" s="112">
        <v>0</v>
      </c>
      <c r="I36" s="112">
        <v>0</v>
      </c>
      <c r="J36" s="112">
        <f>J37+J38+J39</f>
        <v>7430000</v>
      </c>
      <c r="K36" s="112">
        <f>K37+K38+K39</f>
        <v>0</v>
      </c>
      <c r="L36" s="113">
        <f>K36/J36*100</f>
        <v>0</v>
      </c>
      <c r="M36" s="112">
        <v>0</v>
      </c>
      <c r="N36" s="112">
        <v>0</v>
      </c>
      <c r="O36" s="112">
        <v>0</v>
      </c>
      <c r="P36" s="112">
        <v>0</v>
      </c>
      <c r="Q36" s="112">
        <v>0</v>
      </c>
      <c r="R36" s="112">
        <v>0</v>
      </c>
      <c r="S36" s="112">
        <f>S37+S38+S39</f>
        <v>7430000</v>
      </c>
      <c r="T36" s="112">
        <v>0</v>
      </c>
      <c r="U36" s="112">
        <f>U37+U38+U39</f>
        <v>7430000</v>
      </c>
      <c r="V36" s="112">
        <v>0</v>
      </c>
      <c r="W36" s="112"/>
      <c r="X36" s="112"/>
      <c r="Y36" s="112">
        <f>Y37+Y38+Y39</f>
        <v>22052700</v>
      </c>
      <c r="Z36" s="112">
        <f>Z37+Z38+Z39</f>
        <v>5250969.93</v>
      </c>
      <c r="AA36" s="114">
        <f t="shared" si="4"/>
        <v>23.811006951529741</v>
      </c>
    </row>
    <row r="37" spans="1:27" s="2" customFormat="1" ht="22.5" customHeight="1" x14ac:dyDescent="0.2">
      <c r="A37" s="9" t="s">
        <v>262</v>
      </c>
      <c r="B37" s="37" t="s">
        <v>265</v>
      </c>
      <c r="C37" s="45">
        <v>12916800</v>
      </c>
      <c r="D37" s="45">
        <v>4684494.51</v>
      </c>
      <c r="E37" s="80">
        <f t="shared" si="0"/>
        <v>36.266679905239684</v>
      </c>
      <c r="F37" s="45">
        <v>0</v>
      </c>
      <c r="G37" s="45">
        <v>0</v>
      </c>
      <c r="H37" s="45">
        <v>0</v>
      </c>
      <c r="I37" s="45">
        <v>0</v>
      </c>
      <c r="J37" s="45">
        <v>7330000</v>
      </c>
      <c r="K37" s="45">
        <v>0</v>
      </c>
      <c r="L37" s="80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7330000</v>
      </c>
      <c r="T37" s="45">
        <v>0</v>
      </c>
      <c r="U37" s="121">
        <v>7330000</v>
      </c>
      <c r="V37" s="121">
        <v>0</v>
      </c>
      <c r="W37" s="45"/>
      <c r="X37" s="45"/>
      <c r="Y37" s="55">
        <f t="shared" ref="Y37:Z39" si="15">C37+J37</f>
        <v>20246800</v>
      </c>
      <c r="Z37" s="55">
        <f t="shared" si="15"/>
        <v>4684494.51</v>
      </c>
      <c r="AA37" s="89">
        <f t="shared" si="4"/>
        <v>23.136962433569749</v>
      </c>
    </row>
    <row r="38" spans="1:27" s="2" customFormat="1" ht="24.75" customHeight="1" x14ac:dyDescent="0.2">
      <c r="A38" s="9" t="s">
        <v>263</v>
      </c>
      <c r="B38" s="37" t="s">
        <v>264</v>
      </c>
      <c r="C38" s="45">
        <v>1705900</v>
      </c>
      <c r="D38" s="45">
        <v>566475.42000000004</v>
      </c>
      <c r="E38" s="80">
        <f t="shared" si="0"/>
        <v>33.206836274107509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80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121">
        <v>0</v>
      </c>
      <c r="V38" s="121">
        <v>0</v>
      </c>
      <c r="W38" s="45"/>
      <c r="X38" s="45"/>
      <c r="Y38" s="55">
        <f t="shared" si="15"/>
        <v>1705900</v>
      </c>
      <c r="Z38" s="55">
        <f t="shared" si="15"/>
        <v>566475.42000000004</v>
      </c>
      <c r="AA38" s="89">
        <f t="shared" si="4"/>
        <v>33.206836274107509</v>
      </c>
    </row>
    <row r="39" spans="1:27" s="2" customFormat="1" ht="20.25" customHeight="1" x14ac:dyDescent="0.2">
      <c r="A39" s="9" t="s">
        <v>309</v>
      </c>
      <c r="B39" s="37" t="s">
        <v>310</v>
      </c>
      <c r="C39" s="45"/>
      <c r="D39" s="45"/>
      <c r="E39" s="80">
        <v>0</v>
      </c>
      <c r="F39" s="45">
        <v>0</v>
      </c>
      <c r="G39" s="45">
        <v>0</v>
      </c>
      <c r="H39" s="45">
        <v>0</v>
      </c>
      <c r="I39" s="45">
        <v>0</v>
      </c>
      <c r="J39" s="45">
        <v>100000</v>
      </c>
      <c r="K39" s="45">
        <v>0</v>
      </c>
      <c r="L39" s="80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100000</v>
      </c>
      <c r="T39" s="45">
        <v>0</v>
      </c>
      <c r="U39" s="121">
        <v>100000</v>
      </c>
      <c r="V39" s="121">
        <v>0</v>
      </c>
      <c r="W39" s="45"/>
      <c r="X39" s="45"/>
      <c r="Y39" s="55">
        <f t="shared" si="15"/>
        <v>100000</v>
      </c>
      <c r="Z39" s="55">
        <f t="shared" si="15"/>
        <v>0</v>
      </c>
      <c r="AA39" s="89">
        <f t="shared" si="4"/>
        <v>0</v>
      </c>
    </row>
    <row r="40" spans="1:27" s="62" customFormat="1" ht="25.5" customHeight="1" x14ac:dyDescent="0.2">
      <c r="A40" s="63" t="s">
        <v>53</v>
      </c>
      <c r="B40" s="64" t="s">
        <v>13</v>
      </c>
      <c r="C40" s="65">
        <f>C41+C45+C48+C53+C62+C63+C69+C70+C72+C74+C76+C78+C79+C80+C83+C86</f>
        <v>12876125</v>
      </c>
      <c r="D40" s="65">
        <f>D41+D45+D48+D53+D62+D63+D69+D70+D72+D74+D76+D78+D79+D80+D83+D86</f>
        <v>3000806.8200000003</v>
      </c>
      <c r="E40" s="79">
        <f t="shared" si="0"/>
        <v>23.305201060101545</v>
      </c>
      <c r="F40" s="65">
        <f t="shared" ref="F40:K40" si="16">F41+F45+F48+F53+F62+F63+F69+F70+F72+F74+F76+F78+F79+F80+F83+F86</f>
        <v>8387032</v>
      </c>
      <c r="G40" s="65">
        <f t="shared" si="16"/>
        <v>1853872.96</v>
      </c>
      <c r="H40" s="65">
        <f t="shared" si="16"/>
        <v>124200</v>
      </c>
      <c r="I40" s="65">
        <f t="shared" si="16"/>
        <v>55050.31</v>
      </c>
      <c r="J40" s="65">
        <f t="shared" si="16"/>
        <v>65000</v>
      </c>
      <c r="K40" s="65">
        <f t="shared" si="16"/>
        <v>3200</v>
      </c>
      <c r="L40" s="79">
        <f>K40/J40*100</f>
        <v>4.9230769230769234</v>
      </c>
      <c r="M40" s="65">
        <f t="shared" ref="M40:Z40" si="17">M41+M45+M48+M53+M62+M63+M69+M70+M72+M74+M76+M78+M79+M80+M83+M86</f>
        <v>65000</v>
      </c>
      <c r="N40" s="65">
        <f>N41+N45+N48+N53+N62+N63+N69+N70+N72+N74+N76+N78+N79+N80+N83+N86</f>
        <v>3200</v>
      </c>
      <c r="O40" s="65">
        <f t="shared" si="17"/>
        <v>0</v>
      </c>
      <c r="P40" s="65">
        <f t="shared" si="17"/>
        <v>0</v>
      </c>
      <c r="Q40" s="65">
        <f t="shared" si="17"/>
        <v>0</v>
      </c>
      <c r="R40" s="65">
        <f t="shared" si="17"/>
        <v>0</v>
      </c>
      <c r="S40" s="65">
        <f t="shared" si="17"/>
        <v>0</v>
      </c>
      <c r="T40" s="65">
        <f t="shared" si="17"/>
        <v>0</v>
      </c>
      <c r="U40" s="130">
        <f t="shared" si="17"/>
        <v>0</v>
      </c>
      <c r="V40" s="130">
        <f t="shared" si="17"/>
        <v>0</v>
      </c>
      <c r="W40" s="65">
        <f t="shared" si="17"/>
        <v>0</v>
      </c>
      <c r="X40" s="65">
        <f t="shared" si="17"/>
        <v>0</v>
      </c>
      <c r="Y40" s="65">
        <f t="shared" si="17"/>
        <v>12941125</v>
      </c>
      <c r="Z40" s="65">
        <f t="shared" si="17"/>
        <v>3004006.8200000003</v>
      </c>
      <c r="AA40" s="88">
        <f t="shared" si="4"/>
        <v>23.212872296651181</v>
      </c>
    </row>
    <row r="41" spans="1:27" s="11" customFormat="1" ht="42.75" hidden="1" customHeight="1" x14ac:dyDescent="0.25">
      <c r="A41" s="10" t="s">
        <v>54</v>
      </c>
      <c r="B41" s="31" t="s">
        <v>213</v>
      </c>
      <c r="C41" s="48">
        <f>SUM(C42:C44)</f>
        <v>0</v>
      </c>
      <c r="D41" s="48">
        <f>SUM(D42:D44)</f>
        <v>0</v>
      </c>
      <c r="E41" s="81" t="e">
        <f t="shared" si="0"/>
        <v>#DIV/0!</v>
      </c>
      <c r="F41" s="48">
        <f t="shared" ref="F41:K41" si="18">SUM(F42:F44)</f>
        <v>0</v>
      </c>
      <c r="G41" s="48">
        <f t="shared" si="18"/>
        <v>0</v>
      </c>
      <c r="H41" s="48">
        <f t="shared" si="18"/>
        <v>0</v>
      </c>
      <c r="I41" s="48">
        <f t="shared" si="18"/>
        <v>0</v>
      </c>
      <c r="J41" s="48">
        <f t="shared" si="18"/>
        <v>0</v>
      </c>
      <c r="K41" s="48">
        <f t="shared" si="18"/>
        <v>0</v>
      </c>
      <c r="L41" s="81">
        <v>0</v>
      </c>
      <c r="M41" s="48">
        <f t="shared" ref="M41:X41" si="19">SUM(M42:M44)</f>
        <v>0</v>
      </c>
      <c r="N41" s="48">
        <f t="shared" si="19"/>
        <v>0</v>
      </c>
      <c r="O41" s="48">
        <f t="shared" si="19"/>
        <v>0</v>
      </c>
      <c r="P41" s="48">
        <f t="shared" si="19"/>
        <v>0</v>
      </c>
      <c r="Q41" s="48">
        <f t="shared" si="19"/>
        <v>0</v>
      </c>
      <c r="R41" s="48">
        <f t="shared" si="19"/>
        <v>0</v>
      </c>
      <c r="S41" s="48">
        <f t="shared" si="19"/>
        <v>0</v>
      </c>
      <c r="T41" s="48">
        <f t="shared" si="19"/>
        <v>0</v>
      </c>
      <c r="U41" s="123">
        <f t="shared" si="19"/>
        <v>0</v>
      </c>
      <c r="V41" s="123">
        <f t="shared" si="19"/>
        <v>0</v>
      </c>
      <c r="W41" s="48">
        <f t="shared" si="19"/>
        <v>0</v>
      </c>
      <c r="X41" s="48">
        <f t="shared" si="19"/>
        <v>0</v>
      </c>
      <c r="Y41" s="57">
        <f t="shared" si="7"/>
        <v>0</v>
      </c>
      <c r="Z41" s="58">
        <f t="shared" ref="Z41:Z143" si="20">D41+K41</f>
        <v>0</v>
      </c>
      <c r="AA41" s="91" t="e">
        <f t="shared" si="4"/>
        <v>#DIV/0!</v>
      </c>
    </row>
    <row r="42" spans="1:27" s="20" customFormat="1" ht="42.75" hidden="1" customHeight="1" x14ac:dyDescent="0.2">
      <c r="A42" s="19" t="s">
        <v>55</v>
      </c>
      <c r="B42" s="32" t="s">
        <v>119</v>
      </c>
      <c r="C42" s="46">
        <v>0</v>
      </c>
      <c r="D42" s="46">
        <v>0</v>
      </c>
      <c r="E42" s="81" t="e">
        <f t="shared" si="0"/>
        <v>#DIV/0!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81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124">
        <v>0</v>
      </c>
      <c r="V42" s="124">
        <v>0</v>
      </c>
      <c r="W42" s="49"/>
      <c r="X42" s="49"/>
      <c r="Y42" s="96">
        <f t="shared" si="7"/>
        <v>0</v>
      </c>
      <c r="Z42" s="61">
        <f t="shared" si="20"/>
        <v>0</v>
      </c>
      <c r="AA42" s="91" t="e">
        <f t="shared" si="4"/>
        <v>#DIV/0!</v>
      </c>
    </row>
    <row r="43" spans="1:27" s="20" customFormat="1" ht="97.5" hidden="1" customHeight="1" x14ac:dyDescent="0.2">
      <c r="A43" s="23" t="s">
        <v>14</v>
      </c>
      <c r="B43" s="40" t="s">
        <v>15</v>
      </c>
      <c r="C43" s="46">
        <v>0</v>
      </c>
      <c r="D43" s="46">
        <v>0</v>
      </c>
      <c r="E43" s="81" t="e">
        <f t="shared" si="0"/>
        <v>#DIV/0!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81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124">
        <v>0</v>
      </c>
      <c r="V43" s="124">
        <v>0</v>
      </c>
      <c r="W43" s="49"/>
      <c r="X43" s="49"/>
      <c r="Y43" s="96">
        <f t="shared" si="7"/>
        <v>0</v>
      </c>
      <c r="Z43" s="61">
        <f t="shared" si="20"/>
        <v>0</v>
      </c>
      <c r="AA43" s="91" t="e">
        <f t="shared" si="4"/>
        <v>#DIV/0!</v>
      </c>
    </row>
    <row r="44" spans="1:27" s="20" customFormat="1" ht="31.5" hidden="1" customHeight="1" x14ac:dyDescent="0.2">
      <c r="A44" s="19" t="s">
        <v>56</v>
      </c>
      <c r="B44" s="32" t="s">
        <v>57</v>
      </c>
      <c r="C44" s="46">
        <v>0</v>
      </c>
      <c r="D44" s="46">
        <v>0</v>
      </c>
      <c r="E44" s="81" t="e">
        <f t="shared" si="0"/>
        <v>#DIV/0!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81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/>
      <c r="U44" s="124">
        <v>0</v>
      </c>
      <c r="V44" s="124"/>
      <c r="W44" s="49"/>
      <c r="X44" s="49"/>
      <c r="Y44" s="96">
        <f t="shared" si="7"/>
        <v>0</v>
      </c>
      <c r="Z44" s="61">
        <f t="shared" si="20"/>
        <v>0</v>
      </c>
      <c r="AA44" s="91" t="e">
        <f t="shared" si="4"/>
        <v>#DIV/0!</v>
      </c>
    </row>
    <row r="45" spans="1:27" s="11" customFormat="1" ht="44.25" hidden="1" customHeight="1" x14ac:dyDescent="0.25">
      <c r="A45" s="10" t="s">
        <v>58</v>
      </c>
      <c r="B45" s="31" t="s">
        <v>59</v>
      </c>
      <c r="C45" s="48">
        <f>SUM(C46:C47)</f>
        <v>0</v>
      </c>
      <c r="D45" s="48">
        <f>SUM(D46:D47)</f>
        <v>0</v>
      </c>
      <c r="E45" s="81" t="e">
        <f t="shared" si="0"/>
        <v>#DIV/0!</v>
      </c>
      <c r="F45" s="48">
        <f t="shared" ref="F45:K45" si="21">SUM(F46:F47)</f>
        <v>0</v>
      </c>
      <c r="G45" s="48">
        <f t="shared" si="21"/>
        <v>0</v>
      </c>
      <c r="H45" s="48">
        <f t="shared" si="21"/>
        <v>0</v>
      </c>
      <c r="I45" s="48">
        <f t="shared" si="21"/>
        <v>0</v>
      </c>
      <c r="J45" s="48">
        <f t="shared" si="21"/>
        <v>0</v>
      </c>
      <c r="K45" s="48">
        <f t="shared" si="21"/>
        <v>0</v>
      </c>
      <c r="L45" s="81">
        <v>0</v>
      </c>
      <c r="M45" s="48">
        <f t="shared" ref="M45:X45" si="22">SUM(M46:M47)</f>
        <v>0</v>
      </c>
      <c r="N45" s="48">
        <f t="shared" si="22"/>
        <v>0</v>
      </c>
      <c r="O45" s="48">
        <f t="shared" si="22"/>
        <v>0</v>
      </c>
      <c r="P45" s="48">
        <f t="shared" si="22"/>
        <v>0</v>
      </c>
      <c r="Q45" s="48">
        <f t="shared" si="22"/>
        <v>0</v>
      </c>
      <c r="R45" s="48">
        <f t="shared" si="22"/>
        <v>0</v>
      </c>
      <c r="S45" s="48">
        <f t="shared" si="22"/>
        <v>0</v>
      </c>
      <c r="T45" s="48">
        <f t="shared" si="22"/>
        <v>0</v>
      </c>
      <c r="U45" s="123">
        <f t="shared" si="22"/>
        <v>0</v>
      </c>
      <c r="V45" s="123">
        <f t="shared" si="22"/>
        <v>0</v>
      </c>
      <c r="W45" s="48">
        <f t="shared" si="22"/>
        <v>0</v>
      </c>
      <c r="X45" s="48">
        <f t="shared" si="22"/>
        <v>0</v>
      </c>
      <c r="Y45" s="57">
        <f t="shared" si="7"/>
        <v>0</v>
      </c>
      <c r="Z45" s="58">
        <f t="shared" si="20"/>
        <v>0</v>
      </c>
      <c r="AA45" s="91" t="e">
        <f t="shared" si="4"/>
        <v>#DIV/0!</v>
      </c>
    </row>
    <row r="46" spans="1:27" s="20" customFormat="1" ht="47.25" hidden="1" customHeight="1" x14ac:dyDescent="0.2">
      <c r="A46" s="19" t="s">
        <v>60</v>
      </c>
      <c r="B46" s="32" t="s">
        <v>120</v>
      </c>
      <c r="C46" s="46">
        <v>0</v>
      </c>
      <c r="D46" s="46">
        <v>0</v>
      </c>
      <c r="E46" s="81" t="e">
        <f t="shared" si="0"/>
        <v>#DIV/0!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81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124">
        <v>0</v>
      </c>
      <c r="V46" s="124">
        <v>0</v>
      </c>
      <c r="W46" s="49"/>
      <c r="X46" s="49"/>
      <c r="Y46" s="96">
        <f t="shared" si="7"/>
        <v>0</v>
      </c>
      <c r="Z46" s="61">
        <f t="shared" si="20"/>
        <v>0</v>
      </c>
      <c r="AA46" s="91" t="e">
        <f t="shared" si="4"/>
        <v>#DIV/0!</v>
      </c>
    </row>
    <row r="47" spans="1:27" s="20" customFormat="1" ht="43.5" hidden="1" customHeight="1" x14ac:dyDescent="0.2">
      <c r="A47" s="19" t="s">
        <v>61</v>
      </c>
      <c r="B47" s="32" t="s">
        <v>62</v>
      </c>
      <c r="C47" s="46">
        <v>0</v>
      </c>
      <c r="D47" s="46">
        <v>0</v>
      </c>
      <c r="E47" s="81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81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124">
        <v>0</v>
      </c>
      <c r="V47" s="124">
        <v>0</v>
      </c>
      <c r="W47" s="49"/>
      <c r="X47" s="49"/>
      <c r="Y47" s="96">
        <f t="shared" si="7"/>
        <v>0</v>
      </c>
      <c r="Z47" s="61">
        <f t="shared" si="20"/>
        <v>0</v>
      </c>
      <c r="AA47" s="91" t="e">
        <f t="shared" si="4"/>
        <v>#DIV/0!</v>
      </c>
    </row>
    <row r="48" spans="1:27" s="11" customFormat="1" ht="47.25" customHeight="1" x14ac:dyDescent="0.25">
      <c r="A48" s="10" t="s">
        <v>63</v>
      </c>
      <c r="B48" s="31" t="s">
        <v>121</v>
      </c>
      <c r="C48" s="48">
        <f>SUM(C49:C52)</f>
        <v>1899000</v>
      </c>
      <c r="D48" s="48">
        <f>SUM(D49:D52)</f>
        <v>437695.28</v>
      </c>
      <c r="E48" s="81">
        <f t="shared" si="0"/>
        <v>23.048724591890473</v>
      </c>
      <c r="F48" s="48">
        <f t="shared" ref="F48:K48" si="23">SUM(F52:F52)</f>
        <v>0</v>
      </c>
      <c r="G48" s="48">
        <f t="shared" si="23"/>
        <v>0</v>
      </c>
      <c r="H48" s="48">
        <f t="shared" si="23"/>
        <v>0</v>
      </c>
      <c r="I48" s="48">
        <f t="shared" si="23"/>
        <v>0</v>
      </c>
      <c r="J48" s="48">
        <f t="shared" si="23"/>
        <v>0</v>
      </c>
      <c r="K48" s="48">
        <f t="shared" si="23"/>
        <v>0</v>
      </c>
      <c r="L48" s="81">
        <v>0</v>
      </c>
      <c r="M48" s="48">
        <f t="shared" ref="M48:V48" si="24">SUM(M52:M52)</f>
        <v>0</v>
      </c>
      <c r="N48" s="48">
        <f t="shared" si="24"/>
        <v>0</v>
      </c>
      <c r="O48" s="48">
        <f t="shared" si="24"/>
        <v>0</v>
      </c>
      <c r="P48" s="48">
        <f t="shared" si="24"/>
        <v>0</v>
      </c>
      <c r="Q48" s="48">
        <f t="shared" si="24"/>
        <v>0</v>
      </c>
      <c r="R48" s="48">
        <f t="shared" si="24"/>
        <v>0</v>
      </c>
      <c r="S48" s="48">
        <f t="shared" si="24"/>
        <v>0</v>
      </c>
      <c r="T48" s="48">
        <f t="shared" si="24"/>
        <v>0</v>
      </c>
      <c r="U48" s="123">
        <f t="shared" si="24"/>
        <v>0</v>
      </c>
      <c r="V48" s="123">
        <f t="shared" si="24"/>
        <v>0</v>
      </c>
      <c r="W48" s="48"/>
      <c r="X48" s="48"/>
      <c r="Y48" s="57">
        <f t="shared" si="7"/>
        <v>1899000</v>
      </c>
      <c r="Z48" s="58">
        <f t="shared" si="20"/>
        <v>437695.28</v>
      </c>
      <c r="AA48" s="91">
        <f t="shared" si="4"/>
        <v>23.048724591890473</v>
      </c>
    </row>
    <row r="49" spans="1:27" s="12" customFormat="1" ht="27.75" customHeight="1" x14ac:dyDescent="0.2">
      <c r="A49" s="8" t="s">
        <v>217</v>
      </c>
      <c r="B49" s="41" t="s">
        <v>225</v>
      </c>
      <c r="C49" s="49">
        <v>5000</v>
      </c>
      <c r="D49" s="49">
        <v>0</v>
      </c>
      <c r="E49" s="81">
        <f t="shared" si="0"/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81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124">
        <v>0</v>
      </c>
      <c r="V49" s="124">
        <v>0</v>
      </c>
      <c r="W49" s="49"/>
      <c r="X49" s="49"/>
      <c r="Y49" s="96">
        <f t="shared" si="7"/>
        <v>5000</v>
      </c>
      <c r="Z49" s="61">
        <f>D49+K49</f>
        <v>0</v>
      </c>
      <c r="AA49" s="91">
        <f>Z49/Y49*100</f>
        <v>0</v>
      </c>
    </row>
    <row r="50" spans="1:27" s="12" customFormat="1" ht="25.5" customHeight="1" x14ac:dyDescent="0.2">
      <c r="A50" s="8" t="s">
        <v>221</v>
      </c>
      <c r="B50" s="41" t="s">
        <v>226</v>
      </c>
      <c r="C50" s="49">
        <v>44000</v>
      </c>
      <c r="D50" s="49">
        <v>7697.81</v>
      </c>
      <c r="E50" s="81">
        <f t="shared" si="0"/>
        <v>17.495022727272726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81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124">
        <v>0</v>
      </c>
      <c r="V50" s="124">
        <v>0</v>
      </c>
      <c r="W50" s="49"/>
      <c r="X50" s="49"/>
      <c r="Y50" s="96">
        <f t="shared" si="7"/>
        <v>44000</v>
      </c>
      <c r="Z50" s="61">
        <f>D50+K50</f>
        <v>7697.81</v>
      </c>
      <c r="AA50" s="91">
        <f>Z50/Y50*100</f>
        <v>17.495022727272726</v>
      </c>
    </row>
    <row r="51" spans="1:27" s="24" customFormat="1" ht="36" customHeight="1" x14ac:dyDescent="0.2">
      <c r="A51" s="19" t="s">
        <v>112</v>
      </c>
      <c r="B51" s="41" t="s">
        <v>64</v>
      </c>
      <c r="C51" s="49">
        <v>1700000</v>
      </c>
      <c r="D51" s="49">
        <v>387101</v>
      </c>
      <c r="E51" s="81">
        <f>D51/C51*100</f>
        <v>22.770647058823528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81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124">
        <v>0</v>
      </c>
      <c r="V51" s="124">
        <v>0</v>
      </c>
      <c r="W51" s="49"/>
      <c r="X51" s="49"/>
      <c r="Y51" s="96">
        <f>C51+J51</f>
        <v>1700000</v>
      </c>
      <c r="Z51" s="61">
        <f>D51+K51</f>
        <v>387101</v>
      </c>
      <c r="AA51" s="91">
        <f>Z51/Y51*100</f>
        <v>22.770647058823528</v>
      </c>
    </row>
    <row r="52" spans="1:27" s="24" customFormat="1" ht="29.25" customHeight="1" x14ac:dyDescent="0.2">
      <c r="A52" s="19" t="s">
        <v>222</v>
      </c>
      <c r="B52" s="41" t="s">
        <v>227</v>
      </c>
      <c r="C52" s="49">
        <v>150000</v>
      </c>
      <c r="D52" s="49">
        <v>42896.47</v>
      </c>
      <c r="E52" s="81">
        <f t="shared" si="0"/>
        <v>28.597646666666666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81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124">
        <v>0</v>
      </c>
      <c r="V52" s="124">
        <v>0</v>
      </c>
      <c r="W52" s="49"/>
      <c r="X52" s="49"/>
      <c r="Y52" s="96">
        <f t="shared" si="7"/>
        <v>150000</v>
      </c>
      <c r="Z52" s="61">
        <f>D52+K52</f>
        <v>42896.47</v>
      </c>
      <c r="AA52" s="91">
        <f>Z52/Y52*100</f>
        <v>28.597646666666666</v>
      </c>
    </row>
    <row r="53" spans="1:27" s="12" customFormat="1" ht="30" hidden="1" customHeight="1" x14ac:dyDescent="0.2">
      <c r="A53" s="10" t="s">
        <v>65</v>
      </c>
      <c r="B53" s="31" t="s">
        <v>122</v>
      </c>
      <c r="C53" s="48">
        <f>SUM(C54:C61)</f>
        <v>0</v>
      </c>
      <c r="D53" s="48">
        <f>SUM(D54:D61)</f>
        <v>0</v>
      </c>
      <c r="E53" s="81" t="e">
        <f t="shared" si="0"/>
        <v>#DIV/0!</v>
      </c>
      <c r="F53" s="48">
        <f t="shared" ref="F53:K53" si="25">SUM(F54:F61)</f>
        <v>0</v>
      </c>
      <c r="G53" s="48">
        <f t="shared" si="25"/>
        <v>0</v>
      </c>
      <c r="H53" s="48">
        <f t="shared" si="25"/>
        <v>0</v>
      </c>
      <c r="I53" s="48">
        <f t="shared" si="25"/>
        <v>0</v>
      </c>
      <c r="J53" s="48">
        <f t="shared" si="25"/>
        <v>0</v>
      </c>
      <c r="K53" s="48">
        <f t="shared" si="25"/>
        <v>0</v>
      </c>
      <c r="L53" s="81">
        <v>0</v>
      </c>
      <c r="M53" s="48">
        <f t="shared" ref="M53:X53" si="26">SUM(M54:M61)</f>
        <v>0</v>
      </c>
      <c r="N53" s="48">
        <f t="shared" si="26"/>
        <v>0</v>
      </c>
      <c r="O53" s="48">
        <f t="shared" si="26"/>
        <v>0</v>
      </c>
      <c r="P53" s="48">
        <f t="shared" si="26"/>
        <v>0</v>
      </c>
      <c r="Q53" s="48">
        <f t="shared" si="26"/>
        <v>0</v>
      </c>
      <c r="R53" s="48">
        <f t="shared" si="26"/>
        <v>0</v>
      </c>
      <c r="S53" s="48">
        <f t="shared" si="26"/>
        <v>0</v>
      </c>
      <c r="T53" s="48">
        <f t="shared" si="26"/>
        <v>0</v>
      </c>
      <c r="U53" s="123">
        <f t="shared" si="26"/>
        <v>0</v>
      </c>
      <c r="V53" s="123">
        <f t="shared" si="26"/>
        <v>0</v>
      </c>
      <c r="W53" s="48">
        <f t="shared" si="26"/>
        <v>0</v>
      </c>
      <c r="X53" s="48">
        <f t="shared" si="26"/>
        <v>0</v>
      </c>
      <c r="Y53" s="57">
        <f t="shared" si="7"/>
        <v>0</v>
      </c>
      <c r="Z53" s="58">
        <f t="shared" si="20"/>
        <v>0</v>
      </c>
      <c r="AA53" s="91" t="e">
        <f t="shared" si="4"/>
        <v>#DIV/0!</v>
      </c>
    </row>
    <row r="54" spans="1:27" s="20" customFormat="1" ht="27.75" hidden="1" customHeight="1" x14ac:dyDescent="0.2">
      <c r="A54" s="19" t="s">
        <v>67</v>
      </c>
      <c r="B54" s="32" t="s">
        <v>123</v>
      </c>
      <c r="C54" s="46">
        <v>0</v>
      </c>
      <c r="D54" s="46">
        <v>0</v>
      </c>
      <c r="E54" s="81" t="e">
        <f t="shared" si="0"/>
        <v>#DIV/0!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81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124">
        <v>0</v>
      </c>
      <c r="V54" s="124">
        <v>0</v>
      </c>
      <c r="W54" s="49"/>
      <c r="X54" s="49"/>
      <c r="Y54" s="96">
        <f t="shared" si="7"/>
        <v>0</v>
      </c>
      <c r="Z54" s="61">
        <f t="shared" si="20"/>
        <v>0</v>
      </c>
      <c r="AA54" s="91" t="e">
        <f t="shared" si="4"/>
        <v>#DIV/0!</v>
      </c>
    </row>
    <row r="55" spans="1:27" s="20" customFormat="1" ht="25.5" hidden="1" customHeight="1" x14ac:dyDescent="0.2">
      <c r="A55" s="19" t="s">
        <v>68</v>
      </c>
      <c r="B55" s="32" t="s">
        <v>77</v>
      </c>
      <c r="C55" s="46">
        <v>0</v>
      </c>
      <c r="D55" s="46">
        <v>0</v>
      </c>
      <c r="E55" s="81" t="e">
        <f t="shared" si="0"/>
        <v>#DIV/0!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81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124">
        <v>0</v>
      </c>
      <c r="V55" s="124">
        <v>0</v>
      </c>
      <c r="W55" s="49"/>
      <c r="X55" s="49"/>
      <c r="Y55" s="96">
        <f t="shared" si="7"/>
        <v>0</v>
      </c>
      <c r="Z55" s="61">
        <f t="shared" si="20"/>
        <v>0</v>
      </c>
      <c r="AA55" s="91" t="e">
        <f t="shared" si="4"/>
        <v>#DIV/0!</v>
      </c>
    </row>
    <row r="56" spans="1:27" s="20" customFormat="1" ht="27" hidden="1" customHeight="1" x14ac:dyDescent="0.2">
      <c r="A56" s="19" t="s">
        <v>69</v>
      </c>
      <c r="B56" s="39" t="s">
        <v>74</v>
      </c>
      <c r="C56" s="46">
        <v>0</v>
      </c>
      <c r="D56" s="46">
        <v>0</v>
      </c>
      <c r="E56" s="81" t="e">
        <f t="shared" si="0"/>
        <v>#DIV/0!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81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124">
        <v>0</v>
      </c>
      <c r="V56" s="124">
        <v>0</v>
      </c>
      <c r="W56" s="49"/>
      <c r="X56" s="49"/>
      <c r="Y56" s="96">
        <f t="shared" ref="Y56:Y99" si="27">C56+J56</f>
        <v>0</v>
      </c>
      <c r="Z56" s="61">
        <f t="shared" si="20"/>
        <v>0</v>
      </c>
      <c r="AA56" s="91" t="e">
        <f t="shared" si="4"/>
        <v>#DIV/0!</v>
      </c>
    </row>
    <row r="57" spans="1:27" s="20" customFormat="1" ht="27" hidden="1" customHeight="1" x14ac:dyDescent="0.2">
      <c r="A57" s="19" t="s">
        <v>70</v>
      </c>
      <c r="B57" s="39" t="s">
        <v>75</v>
      </c>
      <c r="C57" s="46">
        <v>0</v>
      </c>
      <c r="D57" s="46">
        <v>0</v>
      </c>
      <c r="E57" s="81" t="e">
        <f t="shared" si="0"/>
        <v>#DIV/0!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81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124">
        <v>0</v>
      </c>
      <c r="V57" s="124">
        <v>0</v>
      </c>
      <c r="W57" s="49"/>
      <c r="X57" s="49"/>
      <c r="Y57" s="96">
        <f t="shared" si="27"/>
        <v>0</v>
      </c>
      <c r="Z57" s="61">
        <f t="shared" si="20"/>
        <v>0</v>
      </c>
      <c r="AA57" s="91" t="e">
        <f t="shared" si="4"/>
        <v>#DIV/0!</v>
      </c>
    </row>
    <row r="58" spans="1:27" s="20" customFormat="1" ht="24" hidden="1" x14ac:dyDescent="0.2">
      <c r="A58" s="23">
        <v>90407</v>
      </c>
      <c r="B58" s="39" t="s">
        <v>66</v>
      </c>
      <c r="C58" s="46">
        <v>0</v>
      </c>
      <c r="D58" s="46">
        <v>0</v>
      </c>
      <c r="E58" s="81" t="e">
        <f t="shared" si="0"/>
        <v>#DIV/0!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81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124">
        <v>0</v>
      </c>
      <c r="V58" s="124">
        <v>0</v>
      </c>
      <c r="W58" s="49"/>
      <c r="X58" s="49"/>
      <c r="Y58" s="96">
        <f t="shared" si="27"/>
        <v>0</v>
      </c>
      <c r="Z58" s="61">
        <f t="shared" si="20"/>
        <v>0</v>
      </c>
      <c r="AA58" s="91" t="e">
        <f t="shared" si="4"/>
        <v>#DIV/0!</v>
      </c>
    </row>
    <row r="59" spans="1:27" s="20" customFormat="1" ht="26.25" hidden="1" customHeight="1" x14ac:dyDescent="0.2">
      <c r="A59" s="19" t="s">
        <v>71</v>
      </c>
      <c r="B59" s="32" t="s">
        <v>124</v>
      </c>
      <c r="C59" s="46">
        <v>0</v>
      </c>
      <c r="D59" s="46">
        <v>0</v>
      </c>
      <c r="E59" s="81" t="e">
        <f t="shared" si="0"/>
        <v>#DIV/0!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81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124">
        <v>0</v>
      </c>
      <c r="V59" s="124">
        <v>0</v>
      </c>
      <c r="W59" s="49"/>
      <c r="X59" s="49"/>
      <c r="Y59" s="96">
        <f t="shared" si="27"/>
        <v>0</v>
      </c>
      <c r="Z59" s="61">
        <f t="shared" si="20"/>
        <v>0</v>
      </c>
      <c r="AA59" s="91" t="e">
        <f t="shared" si="4"/>
        <v>#DIV/0!</v>
      </c>
    </row>
    <row r="60" spans="1:27" s="20" customFormat="1" ht="29.25" hidden="1" customHeight="1" x14ac:dyDescent="0.2">
      <c r="A60" s="19" t="s">
        <v>72</v>
      </c>
      <c r="B60" s="32" t="s">
        <v>76</v>
      </c>
      <c r="C60" s="46">
        <v>0</v>
      </c>
      <c r="D60" s="46">
        <v>0</v>
      </c>
      <c r="E60" s="81" t="e">
        <f t="shared" si="0"/>
        <v>#DIV/0!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81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124">
        <v>0</v>
      </c>
      <c r="V60" s="124">
        <v>0</v>
      </c>
      <c r="W60" s="49"/>
      <c r="X60" s="49"/>
      <c r="Y60" s="96">
        <f t="shared" si="27"/>
        <v>0</v>
      </c>
      <c r="Z60" s="61">
        <f t="shared" si="20"/>
        <v>0</v>
      </c>
      <c r="AA60" s="91" t="e">
        <f t="shared" si="4"/>
        <v>#DIV/0!</v>
      </c>
    </row>
    <row r="61" spans="1:27" s="20" customFormat="1" ht="28.5" hidden="1" customHeight="1" x14ac:dyDescent="0.2">
      <c r="A61" s="19" t="s">
        <v>73</v>
      </c>
      <c r="B61" s="32" t="s">
        <v>125</v>
      </c>
      <c r="C61" s="46">
        <v>0</v>
      </c>
      <c r="D61" s="46">
        <v>0</v>
      </c>
      <c r="E61" s="81" t="e">
        <f t="shared" si="0"/>
        <v>#DIV/0!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81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124">
        <v>0</v>
      </c>
      <c r="V61" s="124">
        <v>0</v>
      </c>
      <c r="W61" s="49"/>
      <c r="X61" s="49"/>
      <c r="Y61" s="96">
        <f t="shared" si="27"/>
        <v>0</v>
      </c>
      <c r="Z61" s="61">
        <f t="shared" si="20"/>
        <v>0</v>
      </c>
      <c r="AA61" s="91" t="e">
        <f t="shared" si="4"/>
        <v>#DIV/0!</v>
      </c>
    </row>
    <row r="62" spans="1:27" s="11" customFormat="1" ht="33" customHeight="1" x14ac:dyDescent="0.25">
      <c r="A62" s="10" t="s">
        <v>78</v>
      </c>
      <c r="B62" s="42" t="s">
        <v>79</v>
      </c>
      <c r="C62" s="48">
        <v>40759</v>
      </c>
      <c r="D62" s="48">
        <v>10180.969999999999</v>
      </c>
      <c r="E62" s="81">
        <f t="shared" si="0"/>
        <v>24.978458745307783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81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123">
        <v>0</v>
      </c>
      <c r="V62" s="123">
        <v>0</v>
      </c>
      <c r="W62" s="48"/>
      <c r="X62" s="48"/>
      <c r="Y62" s="57">
        <f t="shared" si="27"/>
        <v>40759</v>
      </c>
      <c r="Z62" s="58">
        <f t="shared" si="20"/>
        <v>10180.969999999999</v>
      </c>
      <c r="AA62" s="91">
        <f t="shared" si="4"/>
        <v>24.978458745307783</v>
      </c>
    </row>
    <row r="63" spans="1:27" s="11" customFormat="1" ht="79.5" hidden="1" customHeight="1" x14ac:dyDescent="0.25">
      <c r="A63" s="10" t="s">
        <v>80</v>
      </c>
      <c r="B63" s="31" t="s">
        <v>214</v>
      </c>
      <c r="C63" s="48">
        <f>C64+C65+C66+C67+C68</f>
        <v>0</v>
      </c>
      <c r="D63" s="48">
        <f>D64+D65+D66+D67+D68</f>
        <v>0</v>
      </c>
      <c r="E63" s="81" t="e">
        <f t="shared" si="0"/>
        <v>#DIV/0!</v>
      </c>
      <c r="F63" s="48">
        <f t="shared" ref="F63:K63" si="28">F64+F65+F66+F67+F68</f>
        <v>0</v>
      </c>
      <c r="G63" s="48">
        <f t="shared" si="28"/>
        <v>0</v>
      </c>
      <c r="H63" s="48">
        <f t="shared" si="28"/>
        <v>0</v>
      </c>
      <c r="I63" s="48">
        <f t="shared" si="28"/>
        <v>0</v>
      </c>
      <c r="J63" s="48">
        <f t="shared" si="28"/>
        <v>0</v>
      </c>
      <c r="K63" s="48">
        <f t="shared" si="28"/>
        <v>0</v>
      </c>
      <c r="L63" s="81">
        <v>0</v>
      </c>
      <c r="M63" s="48">
        <f t="shared" ref="M63:X63" si="29">M64+M65+M66+M67+M68</f>
        <v>0</v>
      </c>
      <c r="N63" s="48">
        <f t="shared" si="29"/>
        <v>0</v>
      </c>
      <c r="O63" s="48">
        <f t="shared" si="29"/>
        <v>0</v>
      </c>
      <c r="P63" s="48">
        <f t="shared" si="29"/>
        <v>0</v>
      </c>
      <c r="Q63" s="48">
        <f t="shared" si="29"/>
        <v>0</v>
      </c>
      <c r="R63" s="48">
        <f t="shared" si="29"/>
        <v>0</v>
      </c>
      <c r="S63" s="48">
        <f t="shared" si="29"/>
        <v>0</v>
      </c>
      <c r="T63" s="48">
        <f t="shared" si="29"/>
        <v>0</v>
      </c>
      <c r="U63" s="123">
        <f t="shared" si="29"/>
        <v>0</v>
      </c>
      <c r="V63" s="123">
        <f t="shared" si="29"/>
        <v>0</v>
      </c>
      <c r="W63" s="48">
        <f t="shared" si="29"/>
        <v>0</v>
      </c>
      <c r="X63" s="48">
        <f t="shared" si="29"/>
        <v>0</v>
      </c>
      <c r="Y63" s="57">
        <f t="shared" si="27"/>
        <v>0</v>
      </c>
      <c r="Z63" s="58">
        <f t="shared" si="20"/>
        <v>0</v>
      </c>
      <c r="AA63" s="91" t="e">
        <f t="shared" si="4"/>
        <v>#DIV/0!</v>
      </c>
    </row>
    <row r="64" spans="1:27" s="20" customFormat="1" ht="31.5" hidden="1" customHeight="1" x14ac:dyDescent="0.2">
      <c r="A64" s="19" t="s">
        <v>126</v>
      </c>
      <c r="B64" s="32" t="s">
        <v>131</v>
      </c>
      <c r="C64" s="46">
        <v>0</v>
      </c>
      <c r="D64" s="46">
        <v>0</v>
      </c>
      <c r="E64" s="82" t="e">
        <f t="shared" si="0"/>
        <v>#DIV/0!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82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124">
        <v>0</v>
      </c>
      <c r="V64" s="124">
        <v>0</v>
      </c>
      <c r="W64" s="49"/>
      <c r="X64" s="49"/>
      <c r="Y64" s="57">
        <f t="shared" si="27"/>
        <v>0</v>
      </c>
      <c r="Z64" s="58">
        <f t="shared" si="20"/>
        <v>0</v>
      </c>
      <c r="AA64" s="91" t="e">
        <f t="shared" si="4"/>
        <v>#DIV/0!</v>
      </c>
    </row>
    <row r="65" spans="1:27" s="20" customFormat="1" ht="37.5" hidden="1" customHeight="1" x14ac:dyDescent="0.2">
      <c r="A65" s="19" t="s">
        <v>127</v>
      </c>
      <c r="B65" s="32" t="s">
        <v>132</v>
      </c>
      <c r="C65" s="46">
        <v>0</v>
      </c>
      <c r="D65" s="46">
        <v>0</v>
      </c>
      <c r="E65" s="82" t="e">
        <f t="shared" si="0"/>
        <v>#DIV/0!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82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124">
        <v>0</v>
      </c>
      <c r="V65" s="124">
        <v>0</v>
      </c>
      <c r="W65" s="49"/>
      <c r="X65" s="49"/>
      <c r="Y65" s="57">
        <f t="shared" si="27"/>
        <v>0</v>
      </c>
      <c r="Z65" s="58">
        <f t="shared" si="20"/>
        <v>0</v>
      </c>
      <c r="AA65" s="91" t="e">
        <f t="shared" si="4"/>
        <v>#DIV/0!</v>
      </c>
    </row>
    <row r="66" spans="1:27" s="20" customFormat="1" ht="42" hidden="1" customHeight="1" x14ac:dyDescent="0.2">
      <c r="A66" s="19" t="s">
        <v>128</v>
      </c>
      <c r="B66" s="32" t="s">
        <v>133</v>
      </c>
      <c r="C66" s="46">
        <v>0</v>
      </c>
      <c r="D66" s="46">
        <v>0</v>
      </c>
      <c r="E66" s="82" t="e">
        <f t="shared" si="0"/>
        <v>#DIV/0!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82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124">
        <v>0</v>
      </c>
      <c r="V66" s="124">
        <v>0</v>
      </c>
      <c r="W66" s="49"/>
      <c r="X66" s="49"/>
      <c r="Y66" s="57">
        <f t="shared" si="27"/>
        <v>0</v>
      </c>
      <c r="Z66" s="58">
        <f t="shared" si="20"/>
        <v>0</v>
      </c>
      <c r="AA66" s="91" t="e">
        <f t="shared" si="4"/>
        <v>#DIV/0!</v>
      </c>
    </row>
    <row r="67" spans="1:27" s="20" customFormat="1" ht="52.5" hidden="1" customHeight="1" x14ac:dyDescent="0.2">
      <c r="A67" s="19" t="s">
        <v>129</v>
      </c>
      <c r="B67" s="32" t="s">
        <v>134</v>
      </c>
      <c r="C67" s="46">
        <v>0</v>
      </c>
      <c r="D67" s="46">
        <v>0</v>
      </c>
      <c r="E67" s="82" t="e">
        <f t="shared" si="0"/>
        <v>#DIV/0!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82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124">
        <v>0</v>
      </c>
      <c r="V67" s="124">
        <v>0</v>
      </c>
      <c r="W67" s="49"/>
      <c r="X67" s="49"/>
      <c r="Y67" s="57">
        <f t="shared" si="27"/>
        <v>0</v>
      </c>
      <c r="Z67" s="58">
        <f t="shared" si="20"/>
        <v>0</v>
      </c>
      <c r="AA67" s="91" t="e">
        <f t="shared" si="4"/>
        <v>#DIV/0!</v>
      </c>
    </row>
    <row r="68" spans="1:27" s="20" customFormat="1" ht="6" hidden="1" customHeight="1" x14ac:dyDescent="0.2">
      <c r="A68" s="19" t="s">
        <v>130</v>
      </c>
      <c r="B68" s="32" t="s">
        <v>135</v>
      </c>
      <c r="C68" s="46">
        <v>0</v>
      </c>
      <c r="D68" s="46">
        <v>0</v>
      </c>
      <c r="E68" s="82" t="e">
        <f t="shared" si="0"/>
        <v>#DIV/0!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82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124">
        <v>0</v>
      </c>
      <c r="V68" s="124">
        <v>0</v>
      </c>
      <c r="W68" s="49"/>
      <c r="X68" s="49"/>
      <c r="Y68" s="57">
        <f t="shared" si="27"/>
        <v>0</v>
      </c>
      <c r="Z68" s="58">
        <f t="shared" si="20"/>
        <v>0</v>
      </c>
      <c r="AA68" s="91" t="e">
        <f t="shared" si="4"/>
        <v>#DIV/0!</v>
      </c>
    </row>
    <row r="69" spans="1:27" s="11" customFormat="1" ht="23.25" customHeight="1" x14ac:dyDescent="0.25">
      <c r="A69" s="10" t="s">
        <v>81</v>
      </c>
      <c r="B69" s="31" t="s">
        <v>136</v>
      </c>
      <c r="C69" s="48">
        <v>62266</v>
      </c>
      <c r="D69" s="48">
        <v>15567</v>
      </c>
      <c r="E69" s="81">
        <f t="shared" si="0"/>
        <v>25.000803006456174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81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123">
        <v>0</v>
      </c>
      <c r="V69" s="123">
        <v>0</v>
      </c>
      <c r="W69" s="48"/>
      <c r="X69" s="48"/>
      <c r="Y69" s="57">
        <f t="shared" si="27"/>
        <v>62266</v>
      </c>
      <c r="Z69" s="58">
        <f t="shared" si="20"/>
        <v>15567</v>
      </c>
      <c r="AA69" s="91">
        <f t="shared" si="4"/>
        <v>25.000803006456174</v>
      </c>
    </row>
    <row r="70" spans="1:27" s="11" customFormat="1" ht="38.25" customHeight="1" x14ac:dyDescent="0.25">
      <c r="A70" s="10" t="s">
        <v>82</v>
      </c>
      <c r="B70" s="31" t="s">
        <v>137</v>
      </c>
      <c r="C70" s="48">
        <f>C71</f>
        <v>8090000</v>
      </c>
      <c r="D70" s="48">
        <f>D71</f>
        <v>1806600.28</v>
      </c>
      <c r="E70" s="81">
        <f t="shared" si="0"/>
        <v>22.331276637824473</v>
      </c>
      <c r="F70" s="48">
        <f t="shared" ref="F70:K70" si="30">F71</f>
        <v>7575000</v>
      </c>
      <c r="G70" s="48">
        <f t="shared" si="30"/>
        <v>1672398.45</v>
      </c>
      <c r="H70" s="48">
        <f t="shared" si="30"/>
        <v>124200</v>
      </c>
      <c r="I70" s="48">
        <f t="shared" si="30"/>
        <v>55050.31</v>
      </c>
      <c r="J70" s="48">
        <f t="shared" si="30"/>
        <v>65000</v>
      </c>
      <c r="K70" s="48">
        <f t="shared" si="30"/>
        <v>3200</v>
      </c>
      <c r="L70" s="81">
        <f>K70/J70*100</f>
        <v>4.9230769230769234</v>
      </c>
      <c r="M70" s="48">
        <f t="shared" ref="M70:X70" si="31">M71</f>
        <v>65000</v>
      </c>
      <c r="N70" s="48">
        <f t="shared" si="31"/>
        <v>3200</v>
      </c>
      <c r="O70" s="48">
        <f t="shared" si="31"/>
        <v>0</v>
      </c>
      <c r="P70" s="48">
        <f t="shared" si="31"/>
        <v>0</v>
      </c>
      <c r="Q70" s="48">
        <f t="shared" si="31"/>
        <v>0</v>
      </c>
      <c r="R70" s="48">
        <f t="shared" si="31"/>
        <v>0</v>
      </c>
      <c r="S70" s="48">
        <f t="shared" si="31"/>
        <v>0</v>
      </c>
      <c r="T70" s="48">
        <f t="shared" si="31"/>
        <v>0</v>
      </c>
      <c r="U70" s="123">
        <f t="shared" si="31"/>
        <v>0</v>
      </c>
      <c r="V70" s="123">
        <f t="shared" si="31"/>
        <v>0</v>
      </c>
      <c r="W70" s="48">
        <f t="shared" si="31"/>
        <v>0</v>
      </c>
      <c r="X70" s="48">
        <f t="shared" si="31"/>
        <v>0</v>
      </c>
      <c r="Y70" s="57">
        <f t="shared" si="27"/>
        <v>8155000</v>
      </c>
      <c r="Z70" s="58">
        <f t="shared" si="20"/>
        <v>1809800.28</v>
      </c>
      <c r="AA70" s="91">
        <f t="shared" si="4"/>
        <v>22.192523359901902</v>
      </c>
    </row>
    <row r="71" spans="1:27" s="24" customFormat="1" ht="40.5" customHeight="1" x14ac:dyDescent="0.2">
      <c r="A71" s="19" t="s">
        <v>83</v>
      </c>
      <c r="B71" s="76" t="s">
        <v>138</v>
      </c>
      <c r="C71" s="46">
        <v>8090000</v>
      </c>
      <c r="D71" s="46">
        <v>1806600.28</v>
      </c>
      <c r="E71" s="82">
        <f t="shared" si="0"/>
        <v>22.331276637824473</v>
      </c>
      <c r="F71" s="49">
        <v>7575000</v>
      </c>
      <c r="G71" s="49">
        <v>1672398.45</v>
      </c>
      <c r="H71" s="49">
        <v>124200</v>
      </c>
      <c r="I71" s="49">
        <v>55050.31</v>
      </c>
      <c r="J71" s="49">
        <v>65000</v>
      </c>
      <c r="K71" s="49">
        <v>3200</v>
      </c>
      <c r="L71" s="82">
        <f>K71/J71*100</f>
        <v>4.9230769230769234</v>
      </c>
      <c r="M71" s="49">
        <v>65000</v>
      </c>
      <c r="N71" s="49">
        <v>3200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124"/>
      <c r="V71" s="124">
        <v>0</v>
      </c>
      <c r="W71" s="49"/>
      <c r="X71" s="49"/>
      <c r="Y71" s="96">
        <f t="shared" si="27"/>
        <v>8155000</v>
      </c>
      <c r="Z71" s="58">
        <f t="shared" si="20"/>
        <v>1809800.28</v>
      </c>
      <c r="AA71" s="91">
        <f t="shared" si="4"/>
        <v>22.192523359901902</v>
      </c>
    </row>
    <row r="72" spans="1:27" s="11" customFormat="1" ht="26.25" customHeight="1" x14ac:dyDescent="0.25">
      <c r="A72" s="10" t="s">
        <v>84</v>
      </c>
      <c r="B72" s="42" t="s">
        <v>88</v>
      </c>
      <c r="C72" s="48">
        <f>C73</f>
        <v>35000</v>
      </c>
      <c r="D72" s="48">
        <f>D73</f>
        <v>0</v>
      </c>
      <c r="E72" s="81">
        <f t="shared" si="0"/>
        <v>0</v>
      </c>
      <c r="F72" s="48">
        <f t="shared" ref="F72:K72" si="32">F73</f>
        <v>0</v>
      </c>
      <c r="G72" s="48">
        <f t="shared" si="32"/>
        <v>0</v>
      </c>
      <c r="H72" s="48">
        <f t="shared" si="32"/>
        <v>0</v>
      </c>
      <c r="I72" s="48">
        <f t="shared" si="32"/>
        <v>0</v>
      </c>
      <c r="J72" s="48">
        <f t="shared" si="32"/>
        <v>0</v>
      </c>
      <c r="K72" s="48">
        <f t="shared" si="32"/>
        <v>0</v>
      </c>
      <c r="L72" s="81">
        <v>0</v>
      </c>
      <c r="M72" s="48">
        <f t="shared" ref="M72:Z72" si="33">M73</f>
        <v>0</v>
      </c>
      <c r="N72" s="48">
        <f t="shared" si="33"/>
        <v>0</v>
      </c>
      <c r="O72" s="48">
        <f t="shared" si="33"/>
        <v>0</v>
      </c>
      <c r="P72" s="48">
        <f t="shared" si="33"/>
        <v>0</v>
      </c>
      <c r="Q72" s="48">
        <f t="shared" si="33"/>
        <v>0</v>
      </c>
      <c r="R72" s="48">
        <f t="shared" si="33"/>
        <v>0</v>
      </c>
      <c r="S72" s="48">
        <f t="shared" si="33"/>
        <v>0</v>
      </c>
      <c r="T72" s="48">
        <f t="shared" si="33"/>
        <v>0</v>
      </c>
      <c r="U72" s="123">
        <f t="shared" si="33"/>
        <v>0</v>
      </c>
      <c r="V72" s="123">
        <f t="shared" si="33"/>
        <v>0</v>
      </c>
      <c r="W72" s="48">
        <f t="shared" si="33"/>
        <v>0</v>
      </c>
      <c r="X72" s="48">
        <f t="shared" si="33"/>
        <v>0</v>
      </c>
      <c r="Y72" s="48">
        <f t="shared" si="33"/>
        <v>35000</v>
      </c>
      <c r="Z72" s="48">
        <f t="shared" si="33"/>
        <v>0</v>
      </c>
      <c r="AA72" s="91">
        <f t="shared" si="4"/>
        <v>0</v>
      </c>
    </row>
    <row r="73" spans="1:27" s="2" customFormat="1" ht="21.75" customHeight="1" x14ac:dyDescent="0.2">
      <c r="A73" s="9" t="s">
        <v>85</v>
      </c>
      <c r="B73" s="36" t="s">
        <v>87</v>
      </c>
      <c r="C73" s="45">
        <v>35000</v>
      </c>
      <c r="D73" s="45">
        <v>0</v>
      </c>
      <c r="E73" s="83">
        <f t="shared" si="0"/>
        <v>0</v>
      </c>
      <c r="F73" s="45">
        <v>0</v>
      </c>
      <c r="G73" s="45">
        <v>0</v>
      </c>
      <c r="H73" s="45">
        <v>0</v>
      </c>
      <c r="I73" s="45">
        <v>0</v>
      </c>
      <c r="J73" s="45">
        <f>J76+J77</f>
        <v>0</v>
      </c>
      <c r="K73" s="45">
        <f>K76+K77</f>
        <v>0</v>
      </c>
      <c r="L73" s="83">
        <v>0</v>
      </c>
      <c r="M73" s="45">
        <f t="shared" ref="M73:X73" si="34">M76+M77</f>
        <v>0</v>
      </c>
      <c r="N73" s="45">
        <f t="shared" si="34"/>
        <v>0</v>
      </c>
      <c r="O73" s="45">
        <f t="shared" si="34"/>
        <v>0</v>
      </c>
      <c r="P73" s="45">
        <f t="shared" si="34"/>
        <v>0</v>
      </c>
      <c r="Q73" s="45">
        <f t="shared" si="34"/>
        <v>0</v>
      </c>
      <c r="R73" s="45">
        <f t="shared" si="34"/>
        <v>0</v>
      </c>
      <c r="S73" s="45">
        <f t="shared" si="34"/>
        <v>0</v>
      </c>
      <c r="T73" s="45">
        <f t="shared" si="34"/>
        <v>0</v>
      </c>
      <c r="U73" s="121">
        <f t="shared" si="34"/>
        <v>0</v>
      </c>
      <c r="V73" s="121">
        <f t="shared" si="34"/>
        <v>0</v>
      </c>
      <c r="W73" s="45">
        <f t="shared" si="34"/>
        <v>0</v>
      </c>
      <c r="X73" s="45">
        <f t="shared" si="34"/>
        <v>0</v>
      </c>
      <c r="Y73" s="55">
        <f t="shared" si="27"/>
        <v>35000</v>
      </c>
      <c r="Z73" s="56">
        <f t="shared" si="20"/>
        <v>0</v>
      </c>
      <c r="AA73" s="90">
        <f t="shared" si="4"/>
        <v>0</v>
      </c>
    </row>
    <row r="74" spans="1:27" s="11" customFormat="1" ht="31.5" hidden="1" customHeight="1" x14ac:dyDescent="0.25">
      <c r="A74" s="10" t="s">
        <v>139</v>
      </c>
      <c r="B74" s="31" t="s">
        <v>89</v>
      </c>
      <c r="C74" s="48">
        <f>C75</f>
        <v>0</v>
      </c>
      <c r="D74" s="48">
        <f>D75</f>
        <v>0</v>
      </c>
      <c r="E74" s="83" t="e">
        <f t="shared" si="0"/>
        <v>#DIV/0!</v>
      </c>
      <c r="F74" s="48">
        <f t="shared" ref="F74:K74" si="35">F75</f>
        <v>0</v>
      </c>
      <c r="G74" s="48">
        <f t="shared" si="35"/>
        <v>0</v>
      </c>
      <c r="H74" s="48">
        <f t="shared" si="35"/>
        <v>0</v>
      </c>
      <c r="I74" s="48">
        <f t="shared" si="35"/>
        <v>0</v>
      </c>
      <c r="J74" s="48">
        <f t="shared" si="35"/>
        <v>0</v>
      </c>
      <c r="K74" s="48">
        <f t="shared" si="35"/>
        <v>0</v>
      </c>
      <c r="L74" s="83">
        <v>0</v>
      </c>
      <c r="M74" s="48">
        <f t="shared" ref="M74:Z74" si="36">M75</f>
        <v>0</v>
      </c>
      <c r="N74" s="48">
        <f t="shared" si="36"/>
        <v>0</v>
      </c>
      <c r="O74" s="48">
        <f t="shared" si="36"/>
        <v>0</v>
      </c>
      <c r="P74" s="48">
        <f t="shared" si="36"/>
        <v>0</v>
      </c>
      <c r="Q74" s="48">
        <f t="shared" si="36"/>
        <v>0</v>
      </c>
      <c r="R74" s="48">
        <f t="shared" si="36"/>
        <v>0</v>
      </c>
      <c r="S74" s="48">
        <f t="shared" si="36"/>
        <v>0</v>
      </c>
      <c r="T74" s="48">
        <f t="shared" si="36"/>
        <v>0</v>
      </c>
      <c r="U74" s="123">
        <f t="shared" si="36"/>
        <v>0</v>
      </c>
      <c r="V74" s="123">
        <f t="shared" si="36"/>
        <v>0</v>
      </c>
      <c r="W74" s="48">
        <f t="shared" si="36"/>
        <v>0</v>
      </c>
      <c r="X74" s="48">
        <f t="shared" si="36"/>
        <v>0</v>
      </c>
      <c r="Y74" s="48">
        <f t="shared" si="36"/>
        <v>0</v>
      </c>
      <c r="Z74" s="48">
        <f t="shared" si="36"/>
        <v>0</v>
      </c>
      <c r="AA74" s="83" t="e">
        <f t="shared" si="4"/>
        <v>#DIV/0!</v>
      </c>
    </row>
    <row r="75" spans="1:27" s="20" customFormat="1" ht="29.25" hidden="1" customHeight="1" x14ac:dyDescent="0.2">
      <c r="A75" s="19" t="s">
        <v>140</v>
      </c>
      <c r="B75" s="32" t="s">
        <v>141</v>
      </c>
      <c r="C75" s="46">
        <v>0</v>
      </c>
      <c r="D75" s="46">
        <v>0</v>
      </c>
      <c r="E75" s="82" t="e">
        <f t="shared" si="0"/>
        <v>#DIV/0!</v>
      </c>
      <c r="F75" s="49">
        <v>0</v>
      </c>
      <c r="G75" s="49">
        <v>0</v>
      </c>
      <c r="H75" s="49">
        <v>0</v>
      </c>
      <c r="I75" s="49">
        <v>0</v>
      </c>
      <c r="J75" s="49"/>
      <c r="K75" s="49"/>
      <c r="L75" s="82"/>
      <c r="M75" s="49"/>
      <c r="N75" s="49"/>
      <c r="O75" s="49"/>
      <c r="P75" s="49"/>
      <c r="Q75" s="49"/>
      <c r="R75" s="49"/>
      <c r="S75" s="49"/>
      <c r="T75" s="49"/>
      <c r="U75" s="124"/>
      <c r="V75" s="124"/>
      <c r="W75" s="49"/>
      <c r="X75" s="49"/>
      <c r="Y75" s="96">
        <f t="shared" si="27"/>
        <v>0</v>
      </c>
      <c r="Z75" s="61">
        <f t="shared" si="20"/>
        <v>0</v>
      </c>
      <c r="AA75" s="82" t="e">
        <f t="shared" si="4"/>
        <v>#DIV/0!</v>
      </c>
    </row>
    <row r="76" spans="1:27" s="11" customFormat="1" ht="23.25" customHeight="1" x14ac:dyDescent="0.25">
      <c r="A76" s="10" t="s">
        <v>86</v>
      </c>
      <c r="B76" s="31" t="s">
        <v>215</v>
      </c>
      <c r="C76" s="48">
        <f>C77</f>
        <v>50000</v>
      </c>
      <c r="D76" s="48">
        <f>D77</f>
        <v>0</v>
      </c>
      <c r="E76" s="81">
        <f t="shared" si="0"/>
        <v>0</v>
      </c>
      <c r="F76" s="48">
        <f t="shared" ref="F76:K76" si="37">F77</f>
        <v>0</v>
      </c>
      <c r="G76" s="48">
        <f t="shared" si="37"/>
        <v>0</v>
      </c>
      <c r="H76" s="48">
        <f t="shared" si="37"/>
        <v>0</v>
      </c>
      <c r="I76" s="48">
        <f t="shared" si="37"/>
        <v>0</v>
      </c>
      <c r="J76" s="48">
        <f t="shared" si="37"/>
        <v>0</v>
      </c>
      <c r="K76" s="48">
        <f t="shared" si="37"/>
        <v>0</v>
      </c>
      <c r="L76" s="81">
        <v>0</v>
      </c>
      <c r="M76" s="48">
        <f t="shared" ref="M76:Z76" si="38">M77</f>
        <v>0</v>
      </c>
      <c r="N76" s="48">
        <f t="shared" si="38"/>
        <v>0</v>
      </c>
      <c r="O76" s="48">
        <f t="shared" si="38"/>
        <v>0</v>
      </c>
      <c r="P76" s="48">
        <f t="shared" si="38"/>
        <v>0</v>
      </c>
      <c r="Q76" s="48">
        <f t="shared" si="38"/>
        <v>0</v>
      </c>
      <c r="R76" s="48">
        <f t="shared" si="38"/>
        <v>0</v>
      </c>
      <c r="S76" s="48">
        <f t="shared" si="38"/>
        <v>0</v>
      </c>
      <c r="T76" s="48">
        <f t="shared" si="38"/>
        <v>0</v>
      </c>
      <c r="U76" s="123">
        <f t="shared" si="38"/>
        <v>0</v>
      </c>
      <c r="V76" s="123">
        <f t="shared" si="38"/>
        <v>0</v>
      </c>
      <c r="W76" s="48">
        <f t="shared" si="38"/>
        <v>0</v>
      </c>
      <c r="X76" s="48">
        <f t="shared" si="38"/>
        <v>0</v>
      </c>
      <c r="Y76" s="48">
        <f t="shared" si="38"/>
        <v>50000</v>
      </c>
      <c r="Z76" s="48">
        <f t="shared" si="38"/>
        <v>0</v>
      </c>
      <c r="AA76" s="81">
        <f t="shared" si="4"/>
        <v>0</v>
      </c>
    </row>
    <row r="77" spans="1:27" s="20" customFormat="1" ht="33.75" customHeight="1" x14ac:dyDescent="0.2">
      <c r="A77" s="19" t="s">
        <v>90</v>
      </c>
      <c r="B77" s="76" t="s">
        <v>142</v>
      </c>
      <c r="C77" s="46">
        <v>50000</v>
      </c>
      <c r="D77" s="46">
        <v>0</v>
      </c>
      <c r="E77" s="81">
        <f t="shared" si="0"/>
        <v>0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0</v>
      </c>
      <c r="L77" s="81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124">
        <v>0</v>
      </c>
      <c r="V77" s="124">
        <v>0</v>
      </c>
      <c r="W77" s="49"/>
      <c r="X77" s="49"/>
      <c r="Y77" s="96">
        <f t="shared" si="27"/>
        <v>50000</v>
      </c>
      <c r="Z77" s="61">
        <f t="shared" si="20"/>
        <v>0</v>
      </c>
      <c r="AA77" s="81">
        <f t="shared" si="4"/>
        <v>0</v>
      </c>
    </row>
    <row r="78" spans="1:27" s="11" customFormat="1" ht="66.75" hidden="1" customHeight="1" x14ac:dyDescent="0.25">
      <c r="A78" s="10" t="s">
        <v>91</v>
      </c>
      <c r="B78" s="31" t="s">
        <v>93</v>
      </c>
      <c r="C78" s="48"/>
      <c r="D78" s="48">
        <v>0</v>
      </c>
      <c r="E78" s="81" t="e">
        <f t="shared" si="0"/>
        <v>#DIV/0!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81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123">
        <v>0</v>
      </c>
      <c r="V78" s="123">
        <v>0</v>
      </c>
      <c r="W78" s="48"/>
      <c r="X78" s="48"/>
      <c r="Y78" s="57">
        <f t="shared" si="27"/>
        <v>0</v>
      </c>
      <c r="Z78" s="58">
        <f t="shared" si="20"/>
        <v>0</v>
      </c>
      <c r="AA78" s="81" t="e">
        <f t="shared" si="4"/>
        <v>#DIV/0!</v>
      </c>
    </row>
    <row r="79" spans="1:27" s="11" customFormat="1" ht="51" customHeight="1" x14ac:dyDescent="0.25">
      <c r="A79" s="10" t="s">
        <v>92</v>
      </c>
      <c r="B79" s="31" t="s">
        <v>143</v>
      </c>
      <c r="C79" s="48">
        <v>900000</v>
      </c>
      <c r="D79" s="48">
        <v>386979.32</v>
      </c>
      <c r="E79" s="81">
        <f t="shared" si="0"/>
        <v>42.997702222222223</v>
      </c>
      <c r="F79" s="48">
        <f t="shared" ref="F79:K79" si="39">F80+F81+F82</f>
        <v>0</v>
      </c>
      <c r="G79" s="48">
        <f t="shared" si="39"/>
        <v>0</v>
      </c>
      <c r="H79" s="48">
        <f t="shared" si="39"/>
        <v>0</v>
      </c>
      <c r="I79" s="48">
        <f t="shared" si="39"/>
        <v>0</v>
      </c>
      <c r="J79" s="48">
        <f t="shared" si="39"/>
        <v>0</v>
      </c>
      <c r="K79" s="48">
        <f t="shared" si="39"/>
        <v>0</v>
      </c>
      <c r="L79" s="81">
        <v>0</v>
      </c>
      <c r="M79" s="48">
        <f t="shared" ref="M79:V79" si="40">M80+M81+M82</f>
        <v>0</v>
      </c>
      <c r="N79" s="48">
        <f t="shared" si="40"/>
        <v>0</v>
      </c>
      <c r="O79" s="48">
        <f t="shared" si="40"/>
        <v>0</v>
      </c>
      <c r="P79" s="48">
        <f t="shared" si="40"/>
        <v>0</v>
      </c>
      <c r="Q79" s="48">
        <f t="shared" si="40"/>
        <v>0</v>
      </c>
      <c r="R79" s="48">
        <f t="shared" si="40"/>
        <v>0</v>
      </c>
      <c r="S79" s="48">
        <f t="shared" si="40"/>
        <v>0</v>
      </c>
      <c r="T79" s="48">
        <f t="shared" si="40"/>
        <v>0</v>
      </c>
      <c r="U79" s="123">
        <f t="shared" si="40"/>
        <v>0</v>
      </c>
      <c r="V79" s="123">
        <f t="shared" si="40"/>
        <v>0</v>
      </c>
      <c r="W79" s="48"/>
      <c r="X79" s="48"/>
      <c r="Y79" s="57">
        <f t="shared" si="27"/>
        <v>900000</v>
      </c>
      <c r="Z79" s="58">
        <f t="shared" si="20"/>
        <v>386979.32</v>
      </c>
      <c r="AA79" s="81">
        <f t="shared" si="4"/>
        <v>42.997702222222223</v>
      </c>
    </row>
    <row r="80" spans="1:27" s="11" customFormat="1" ht="25.5" customHeight="1" x14ac:dyDescent="0.25">
      <c r="A80" s="10" t="s">
        <v>144</v>
      </c>
      <c r="B80" s="31" t="s">
        <v>146</v>
      </c>
      <c r="C80" s="48">
        <f>C81+C82</f>
        <v>37068</v>
      </c>
      <c r="D80" s="48">
        <f>D81+D82</f>
        <v>18191.71</v>
      </c>
      <c r="E80" s="81">
        <f t="shared" si="0"/>
        <v>49.076588971619721</v>
      </c>
      <c r="F80" s="48">
        <f t="shared" ref="F80:K80" si="41">F81+F82</f>
        <v>0</v>
      </c>
      <c r="G80" s="48">
        <f t="shared" si="41"/>
        <v>0</v>
      </c>
      <c r="H80" s="48">
        <f t="shared" si="41"/>
        <v>0</v>
      </c>
      <c r="I80" s="48">
        <f t="shared" si="41"/>
        <v>0</v>
      </c>
      <c r="J80" s="48">
        <f t="shared" si="41"/>
        <v>0</v>
      </c>
      <c r="K80" s="48">
        <f t="shared" si="41"/>
        <v>0</v>
      </c>
      <c r="L80" s="81">
        <v>0</v>
      </c>
      <c r="M80" s="48">
        <f t="shared" ref="M80:Z80" si="42">M81+M82</f>
        <v>0</v>
      </c>
      <c r="N80" s="48">
        <f t="shared" si="42"/>
        <v>0</v>
      </c>
      <c r="O80" s="48">
        <f t="shared" si="42"/>
        <v>0</v>
      </c>
      <c r="P80" s="48">
        <f t="shared" si="42"/>
        <v>0</v>
      </c>
      <c r="Q80" s="48">
        <f t="shared" si="42"/>
        <v>0</v>
      </c>
      <c r="R80" s="48">
        <f t="shared" si="42"/>
        <v>0</v>
      </c>
      <c r="S80" s="48">
        <f t="shared" si="42"/>
        <v>0</v>
      </c>
      <c r="T80" s="48">
        <f t="shared" si="42"/>
        <v>0</v>
      </c>
      <c r="U80" s="123">
        <f t="shared" si="42"/>
        <v>0</v>
      </c>
      <c r="V80" s="123">
        <f t="shared" si="42"/>
        <v>0</v>
      </c>
      <c r="W80" s="48">
        <f t="shared" si="42"/>
        <v>0</v>
      </c>
      <c r="X80" s="48">
        <f t="shared" si="42"/>
        <v>0</v>
      </c>
      <c r="Y80" s="48">
        <f t="shared" si="42"/>
        <v>37068</v>
      </c>
      <c r="Z80" s="48">
        <f t="shared" si="42"/>
        <v>18191.71</v>
      </c>
      <c r="AA80" s="81">
        <f t="shared" si="4"/>
        <v>49.076588971619721</v>
      </c>
    </row>
    <row r="81" spans="1:27" s="20" customFormat="1" ht="39" customHeight="1" x14ac:dyDescent="0.2">
      <c r="A81" s="19" t="s">
        <v>145</v>
      </c>
      <c r="B81" s="76" t="s">
        <v>147</v>
      </c>
      <c r="C81" s="46">
        <v>37068</v>
      </c>
      <c r="D81" s="46">
        <v>18191.71</v>
      </c>
      <c r="E81" s="81">
        <f t="shared" si="0"/>
        <v>49.076588971619721</v>
      </c>
      <c r="F81" s="49">
        <v>0</v>
      </c>
      <c r="G81" s="49">
        <v>0</v>
      </c>
      <c r="H81" s="49">
        <v>0</v>
      </c>
      <c r="I81" s="49">
        <v>0</v>
      </c>
      <c r="J81" s="49">
        <v>0</v>
      </c>
      <c r="K81" s="49">
        <v>0</v>
      </c>
      <c r="L81" s="81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124">
        <v>0</v>
      </c>
      <c r="V81" s="124">
        <v>0</v>
      </c>
      <c r="W81" s="49"/>
      <c r="X81" s="49"/>
      <c r="Y81" s="96">
        <f t="shared" si="27"/>
        <v>37068</v>
      </c>
      <c r="Z81" s="61">
        <f t="shared" si="20"/>
        <v>18191.71</v>
      </c>
      <c r="AA81" s="81">
        <f t="shared" si="4"/>
        <v>49.076588971619721</v>
      </c>
    </row>
    <row r="82" spans="1:27" s="20" customFormat="1" ht="27.75" hidden="1" customHeight="1" x14ac:dyDescent="0.2">
      <c r="A82" s="19" t="s">
        <v>148</v>
      </c>
      <c r="B82" s="32" t="s">
        <v>149</v>
      </c>
      <c r="C82" s="46">
        <v>0</v>
      </c>
      <c r="D82" s="46">
        <v>0</v>
      </c>
      <c r="E82" s="81" t="e">
        <f t="shared" si="0"/>
        <v>#DIV/0!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81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124">
        <v>0</v>
      </c>
      <c r="V82" s="124">
        <v>0</v>
      </c>
      <c r="W82" s="49"/>
      <c r="X82" s="49"/>
      <c r="Y82" s="96">
        <f t="shared" si="27"/>
        <v>0</v>
      </c>
      <c r="Z82" s="61">
        <f t="shared" si="20"/>
        <v>0</v>
      </c>
      <c r="AA82" s="81" t="e">
        <f t="shared" si="4"/>
        <v>#DIV/0!</v>
      </c>
    </row>
    <row r="83" spans="1:27" s="11" customFormat="1" ht="21.75" customHeight="1" x14ac:dyDescent="0.25">
      <c r="A83" s="10" t="s">
        <v>299</v>
      </c>
      <c r="B83" s="75" t="s">
        <v>301</v>
      </c>
      <c r="C83" s="48">
        <f>C84+C85</f>
        <v>812032</v>
      </c>
      <c r="D83" s="48">
        <f>D84+D85</f>
        <v>181474.51</v>
      </c>
      <c r="E83" s="81">
        <f t="shared" si="0"/>
        <v>22.348196869088905</v>
      </c>
      <c r="F83" s="48">
        <f t="shared" ref="F83:K83" si="43">F84+F85</f>
        <v>812032</v>
      </c>
      <c r="G83" s="48">
        <f t="shared" si="43"/>
        <v>181474.51</v>
      </c>
      <c r="H83" s="48">
        <f t="shared" si="43"/>
        <v>0</v>
      </c>
      <c r="I83" s="48">
        <f t="shared" si="43"/>
        <v>0</v>
      </c>
      <c r="J83" s="48">
        <f t="shared" si="43"/>
        <v>0</v>
      </c>
      <c r="K83" s="48">
        <f t="shared" si="43"/>
        <v>0</v>
      </c>
      <c r="L83" s="81">
        <v>0</v>
      </c>
      <c r="M83" s="48">
        <f t="shared" ref="M83:V83" si="44">M84+M85</f>
        <v>0</v>
      </c>
      <c r="N83" s="48">
        <f t="shared" si="44"/>
        <v>0</v>
      </c>
      <c r="O83" s="48">
        <f t="shared" si="44"/>
        <v>0</v>
      </c>
      <c r="P83" s="48">
        <f t="shared" si="44"/>
        <v>0</v>
      </c>
      <c r="Q83" s="48">
        <f t="shared" si="44"/>
        <v>0</v>
      </c>
      <c r="R83" s="48">
        <f t="shared" si="44"/>
        <v>0</v>
      </c>
      <c r="S83" s="48">
        <f t="shared" si="44"/>
        <v>0</v>
      </c>
      <c r="T83" s="48">
        <f t="shared" si="44"/>
        <v>0</v>
      </c>
      <c r="U83" s="123">
        <f t="shared" si="44"/>
        <v>0</v>
      </c>
      <c r="V83" s="123">
        <f t="shared" si="44"/>
        <v>0</v>
      </c>
      <c r="W83" s="48"/>
      <c r="X83" s="48"/>
      <c r="Y83" s="57">
        <f t="shared" si="27"/>
        <v>812032</v>
      </c>
      <c r="Z83" s="58">
        <f t="shared" si="20"/>
        <v>181474.51</v>
      </c>
      <c r="AA83" s="91">
        <f t="shared" si="4"/>
        <v>22.348196869088905</v>
      </c>
    </row>
    <row r="84" spans="1:27" s="20" customFormat="1" ht="40.5" customHeight="1" x14ac:dyDescent="0.2">
      <c r="A84" s="19" t="s">
        <v>300</v>
      </c>
      <c r="B84" s="104" t="s">
        <v>302</v>
      </c>
      <c r="C84" s="46">
        <v>812032</v>
      </c>
      <c r="D84" s="46">
        <v>181474.51</v>
      </c>
      <c r="E84" s="81">
        <f t="shared" si="0"/>
        <v>22.348196869088905</v>
      </c>
      <c r="F84" s="49">
        <v>812032</v>
      </c>
      <c r="G84" s="49">
        <v>181474.51</v>
      </c>
      <c r="H84" s="49">
        <v>0</v>
      </c>
      <c r="I84" s="49">
        <v>0</v>
      </c>
      <c r="J84" s="49"/>
      <c r="K84" s="49">
        <v>0</v>
      </c>
      <c r="L84" s="81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/>
      <c r="T84" s="49">
        <v>0</v>
      </c>
      <c r="U84" s="124"/>
      <c r="V84" s="124">
        <v>0</v>
      </c>
      <c r="W84" s="49"/>
      <c r="X84" s="49"/>
      <c r="Y84" s="96">
        <f t="shared" si="27"/>
        <v>812032</v>
      </c>
      <c r="Z84" s="61">
        <f t="shared" si="20"/>
        <v>181474.51</v>
      </c>
      <c r="AA84" s="81">
        <f t="shared" si="4"/>
        <v>22.348196869088905</v>
      </c>
    </row>
    <row r="85" spans="1:27" s="20" customFormat="1" ht="138.75" hidden="1" customHeight="1" x14ac:dyDescent="0.2">
      <c r="A85" s="19" t="s">
        <v>235</v>
      </c>
      <c r="B85" s="32" t="s">
        <v>238</v>
      </c>
      <c r="C85" s="46">
        <v>0</v>
      </c>
      <c r="D85" s="46">
        <v>0</v>
      </c>
      <c r="E85" s="82">
        <v>0</v>
      </c>
      <c r="F85" s="49">
        <v>0</v>
      </c>
      <c r="G85" s="49">
        <v>0</v>
      </c>
      <c r="H85" s="49">
        <v>0</v>
      </c>
      <c r="I85" s="49">
        <v>0</v>
      </c>
      <c r="J85" s="49"/>
      <c r="K85" s="49"/>
      <c r="L85" s="81" t="e">
        <f>K85/J85*100</f>
        <v>#DIV/0!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/>
      <c r="T85" s="49"/>
      <c r="U85" s="124"/>
      <c r="V85" s="124"/>
      <c r="W85" s="49"/>
      <c r="X85" s="49"/>
      <c r="Y85" s="96">
        <f t="shared" si="27"/>
        <v>0</v>
      </c>
      <c r="Z85" s="61">
        <f t="shared" si="20"/>
        <v>0</v>
      </c>
      <c r="AA85" s="81" t="e">
        <f t="shared" si="4"/>
        <v>#DIV/0!</v>
      </c>
    </row>
    <row r="86" spans="1:27" s="11" customFormat="1" ht="25.5" customHeight="1" x14ac:dyDescent="0.25">
      <c r="A86" s="10" t="s">
        <v>150</v>
      </c>
      <c r="B86" s="31" t="s">
        <v>152</v>
      </c>
      <c r="C86" s="48">
        <f>C87</f>
        <v>950000</v>
      </c>
      <c r="D86" s="48">
        <f>D87</f>
        <v>144117.75</v>
      </c>
      <c r="E86" s="84">
        <f t="shared" si="0"/>
        <v>15.170289473684209</v>
      </c>
      <c r="F86" s="48">
        <f>F87</f>
        <v>0</v>
      </c>
      <c r="G86" s="48">
        <f>G87</f>
        <v>0</v>
      </c>
      <c r="H86" s="48">
        <f>H87</f>
        <v>0</v>
      </c>
      <c r="I86" s="48">
        <f>I87</f>
        <v>0</v>
      </c>
      <c r="J86" s="48">
        <f>J87</f>
        <v>0</v>
      </c>
      <c r="K86" s="48">
        <v>0</v>
      </c>
      <c r="L86" s="84">
        <v>0</v>
      </c>
      <c r="M86" s="48">
        <f t="shared" ref="M86:Z86" si="45">M87</f>
        <v>0</v>
      </c>
      <c r="N86" s="48">
        <v>0</v>
      </c>
      <c r="O86" s="48">
        <f t="shared" si="45"/>
        <v>0</v>
      </c>
      <c r="P86" s="48">
        <f t="shared" si="45"/>
        <v>0</v>
      </c>
      <c r="Q86" s="48">
        <f t="shared" si="45"/>
        <v>0</v>
      </c>
      <c r="R86" s="48">
        <f t="shared" si="45"/>
        <v>0</v>
      </c>
      <c r="S86" s="48">
        <f t="shared" si="45"/>
        <v>0</v>
      </c>
      <c r="T86" s="48">
        <f t="shared" si="45"/>
        <v>0</v>
      </c>
      <c r="U86" s="123">
        <f t="shared" si="45"/>
        <v>0</v>
      </c>
      <c r="V86" s="123">
        <f t="shared" si="45"/>
        <v>0</v>
      </c>
      <c r="W86" s="48">
        <f t="shared" si="45"/>
        <v>0</v>
      </c>
      <c r="X86" s="48">
        <f t="shared" si="45"/>
        <v>0</v>
      </c>
      <c r="Y86" s="48">
        <f t="shared" si="45"/>
        <v>950000</v>
      </c>
      <c r="Z86" s="48">
        <f t="shared" si="45"/>
        <v>144117.75</v>
      </c>
      <c r="AA86" s="92">
        <f t="shared" si="4"/>
        <v>15.170289473684209</v>
      </c>
    </row>
    <row r="87" spans="1:27" s="74" customFormat="1" ht="24.75" customHeight="1" x14ac:dyDescent="0.2">
      <c r="A87" s="73" t="s">
        <v>151</v>
      </c>
      <c r="B87" s="32" t="s">
        <v>153</v>
      </c>
      <c r="C87" s="47">
        <v>950000</v>
      </c>
      <c r="D87" s="47">
        <v>144117.75</v>
      </c>
      <c r="E87" s="98">
        <f t="shared" si="0"/>
        <v>15.170289473684209</v>
      </c>
      <c r="F87" s="96">
        <v>0</v>
      </c>
      <c r="G87" s="96">
        <v>0</v>
      </c>
      <c r="H87" s="96">
        <v>0</v>
      </c>
      <c r="I87" s="96">
        <v>0</v>
      </c>
      <c r="J87" s="96">
        <v>0</v>
      </c>
      <c r="K87" s="96">
        <v>0</v>
      </c>
      <c r="L87" s="98">
        <v>0</v>
      </c>
      <c r="M87" s="96">
        <v>0</v>
      </c>
      <c r="N87" s="96">
        <v>0</v>
      </c>
      <c r="O87" s="96">
        <v>0</v>
      </c>
      <c r="P87" s="96">
        <v>0</v>
      </c>
      <c r="Q87" s="96">
        <v>0</v>
      </c>
      <c r="R87" s="96">
        <v>0</v>
      </c>
      <c r="S87" s="96">
        <v>0</v>
      </c>
      <c r="T87" s="96">
        <v>0</v>
      </c>
      <c r="U87" s="124">
        <v>0</v>
      </c>
      <c r="V87" s="124">
        <v>0</v>
      </c>
      <c r="W87" s="96"/>
      <c r="X87" s="96"/>
      <c r="Y87" s="96">
        <f t="shared" si="27"/>
        <v>950000</v>
      </c>
      <c r="Z87" s="99">
        <f t="shared" si="20"/>
        <v>144117.75</v>
      </c>
      <c r="AA87" s="100">
        <f t="shared" si="4"/>
        <v>15.170289473684209</v>
      </c>
    </row>
    <row r="88" spans="1:27" s="67" customFormat="1" ht="24" customHeight="1" x14ac:dyDescent="0.2">
      <c r="A88" s="63" t="s">
        <v>94</v>
      </c>
      <c r="B88" s="64" t="s">
        <v>16</v>
      </c>
      <c r="C88" s="65">
        <f>C89+C90+C91+C92</f>
        <v>11060100</v>
      </c>
      <c r="D88" s="65">
        <f>D89+D90+D91+D92</f>
        <v>2576315.88</v>
      </c>
      <c r="E88" s="79">
        <f t="shared" si="0"/>
        <v>23.29378468549109</v>
      </c>
      <c r="F88" s="65">
        <f t="shared" ref="F88:K88" si="46">F89+F90+F91+F92</f>
        <v>9189900</v>
      </c>
      <c r="G88" s="65">
        <f t="shared" si="46"/>
        <v>1974560.6600000001</v>
      </c>
      <c r="H88" s="65">
        <f t="shared" si="46"/>
        <v>1464000</v>
      </c>
      <c r="I88" s="65">
        <f t="shared" si="46"/>
        <v>531688.79</v>
      </c>
      <c r="J88" s="65">
        <f t="shared" si="46"/>
        <v>603000</v>
      </c>
      <c r="K88" s="65">
        <f t="shared" si="46"/>
        <v>75380.38</v>
      </c>
      <c r="L88" s="79">
        <f t="shared" ref="L88:L95" si="47">K88/J88*100</f>
        <v>12.500892205638475</v>
      </c>
      <c r="M88" s="65">
        <f t="shared" ref="M88:Z88" si="48">M89+M90+M91+M92</f>
        <v>596700</v>
      </c>
      <c r="N88" s="65">
        <f>N89+N90+N91+N92</f>
        <v>34809.72</v>
      </c>
      <c r="O88" s="65">
        <f t="shared" si="48"/>
        <v>195200</v>
      </c>
      <c r="P88" s="65">
        <f t="shared" si="48"/>
        <v>0</v>
      </c>
      <c r="Q88" s="65">
        <f t="shared" si="48"/>
        <v>271000</v>
      </c>
      <c r="R88" s="65">
        <f t="shared" si="48"/>
        <v>19918.61</v>
      </c>
      <c r="S88" s="65">
        <f t="shared" si="48"/>
        <v>6300</v>
      </c>
      <c r="T88" s="65">
        <f t="shared" si="48"/>
        <v>40570.660000000003</v>
      </c>
      <c r="U88" s="130">
        <f t="shared" si="48"/>
        <v>0</v>
      </c>
      <c r="V88" s="130">
        <f t="shared" si="48"/>
        <v>0</v>
      </c>
      <c r="W88" s="65">
        <f t="shared" si="48"/>
        <v>0</v>
      </c>
      <c r="X88" s="65">
        <f t="shared" si="48"/>
        <v>0</v>
      </c>
      <c r="Y88" s="65">
        <f t="shared" si="48"/>
        <v>11663100</v>
      </c>
      <c r="Z88" s="65">
        <f t="shared" si="48"/>
        <v>2651696.2600000002</v>
      </c>
      <c r="AA88" s="88">
        <f t="shared" si="4"/>
        <v>22.735775737153933</v>
      </c>
    </row>
    <row r="89" spans="1:27" s="2" customFormat="1" ht="21" customHeight="1" x14ac:dyDescent="0.2">
      <c r="A89" s="9" t="s">
        <v>154</v>
      </c>
      <c r="B89" s="33" t="s">
        <v>155</v>
      </c>
      <c r="C89" s="45">
        <v>1199500</v>
      </c>
      <c r="D89" s="45">
        <v>293047.64</v>
      </c>
      <c r="E89" s="83">
        <f t="shared" si="0"/>
        <v>24.430816173405585</v>
      </c>
      <c r="F89" s="45">
        <v>947100</v>
      </c>
      <c r="G89" s="45">
        <v>218885.25</v>
      </c>
      <c r="H89" s="45">
        <v>199600</v>
      </c>
      <c r="I89" s="45">
        <v>59524.87</v>
      </c>
      <c r="J89" s="45">
        <v>12000</v>
      </c>
      <c r="K89" s="45">
        <v>40570.660000000003</v>
      </c>
      <c r="L89" s="80">
        <f t="shared" si="47"/>
        <v>338.08883333333335</v>
      </c>
      <c r="M89" s="45">
        <v>5700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6300</v>
      </c>
      <c r="T89" s="45">
        <v>40570.660000000003</v>
      </c>
      <c r="U89" s="121"/>
      <c r="V89" s="121">
        <v>0</v>
      </c>
      <c r="W89" s="45"/>
      <c r="X89" s="45"/>
      <c r="Y89" s="55">
        <f t="shared" si="27"/>
        <v>1211500</v>
      </c>
      <c r="Z89" s="56">
        <f t="shared" si="20"/>
        <v>333618.30000000005</v>
      </c>
      <c r="AA89" s="89">
        <f t="shared" si="4"/>
        <v>27.537622781675612</v>
      </c>
    </row>
    <row r="90" spans="1:27" s="2" customFormat="1" ht="18.75" customHeight="1" x14ac:dyDescent="0.2">
      <c r="A90" s="9" t="s">
        <v>156</v>
      </c>
      <c r="B90" s="33" t="s">
        <v>157</v>
      </c>
      <c r="C90" s="45">
        <v>1584700</v>
      </c>
      <c r="D90" s="45">
        <v>438181.43</v>
      </c>
      <c r="E90" s="83">
        <f t="shared" si="0"/>
        <v>27.650749668707007</v>
      </c>
      <c r="F90" s="45">
        <v>1304500</v>
      </c>
      <c r="G90" s="45">
        <v>333670.06</v>
      </c>
      <c r="H90" s="45">
        <v>227000</v>
      </c>
      <c r="I90" s="45">
        <v>96941.06</v>
      </c>
      <c r="J90" s="45">
        <v>57000</v>
      </c>
      <c r="K90" s="45">
        <v>7711.18</v>
      </c>
      <c r="L90" s="80">
        <f t="shared" si="47"/>
        <v>13.528385964912282</v>
      </c>
      <c r="M90" s="45">
        <v>57000</v>
      </c>
      <c r="N90" s="45">
        <v>7711.18</v>
      </c>
      <c r="O90" s="45">
        <v>12200</v>
      </c>
      <c r="P90" s="45">
        <v>0</v>
      </c>
      <c r="Q90" s="45">
        <v>16400</v>
      </c>
      <c r="R90" s="45">
        <v>3502.5</v>
      </c>
      <c r="S90" s="45">
        <v>0</v>
      </c>
      <c r="T90" s="45">
        <v>0</v>
      </c>
      <c r="U90" s="121">
        <v>0</v>
      </c>
      <c r="V90" s="121">
        <v>0</v>
      </c>
      <c r="W90" s="45"/>
      <c r="X90" s="45"/>
      <c r="Y90" s="55">
        <f t="shared" si="27"/>
        <v>1641700</v>
      </c>
      <c r="Z90" s="56">
        <f t="shared" si="20"/>
        <v>445892.61</v>
      </c>
      <c r="AA90" s="89">
        <f t="shared" si="4"/>
        <v>27.160419686909908</v>
      </c>
    </row>
    <row r="91" spans="1:27" s="2" customFormat="1" ht="30.75" customHeight="1" x14ac:dyDescent="0.2">
      <c r="A91" s="9" t="s">
        <v>95</v>
      </c>
      <c r="B91" s="33" t="s">
        <v>158</v>
      </c>
      <c r="C91" s="45">
        <v>5127200</v>
      </c>
      <c r="D91" s="45">
        <v>1229813.83</v>
      </c>
      <c r="E91" s="83">
        <f t="shared" si="0"/>
        <v>23.986070954907163</v>
      </c>
      <c r="F91" s="45">
        <v>3978700</v>
      </c>
      <c r="G91" s="45">
        <v>844824.79</v>
      </c>
      <c r="H91" s="45">
        <v>982200</v>
      </c>
      <c r="I91" s="45">
        <v>356484.44</v>
      </c>
      <c r="J91" s="45">
        <v>528000</v>
      </c>
      <c r="K91" s="45">
        <v>27098.54</v>
      </c>
      <c r="L91" s="80">
        <f t="shared" si="47"/>
        <v>5.1322992424242422</v>
      </c>
      <c r="M91" s="45">
        <v>528000</v>
      </c>
      <c r="N91" s="45">
        <v>27098.54</v>
      </c>
      <c r="O91" s="45">
        <v>183000</v>
      </c>
      <c r="P91" s="45">
        <v>0</v>
      </c>
      <c r="Q91" s="45">
        <v>254600</v>
      </c>
      <c r="R91" s="45">
        <v>16416.11</v>
      </c>
      <c r="S91" s="45">
        <v>0</v>
      </c>
      <c r="T91" s="45">
        <v>0</v>
      </c>
      <c r="U91" s="121">
        <v>0</v>
      </c>
      <c r="V91" s="121">
        <v>0</v>
      </c>
      <c r="W91" s="45"/>
      <c r="X91" s="45"/>
      <c r="Y91" s="55">
        <f t="shared" si="27"/>
        <v>5655200</v>
      </c>
      <c r="Z91" s="56">
        <f t="shared" si="20"/>
        <v>1256912.3700000001</v>
      </c>
      <c r="AA91" s="89">
        <f t="shared" si="4"/>
        <v>22.225781051068044</v>
      </c>
    </row>
    <row r="92" spans="1:27" s="2" customFormat="1" ht="25.5" customHeight="1" x14ac:dyDescent="0.2">
      <c r="A92" s="9" t="s">
        <v>159</v>
      </c>
      <c r="B92" s="33" t="s">
        <v>160</v>
      </c>
      <c r="C92" s="45">
        <f>C93+C94</f>
        <v>3148700</v>
      </c>
      <c r="D92" s="45">
        <f>D93+D94</f>
        <v>615272.98</v>
      </c>
      <c r="E92" s="83">
        <f>D92/C92*100</f>
        <v>19.540539905357765</v>
      </c>
      <c r="F92" s="45">
        <f t="shared" ref="F92:K92" si="49">F93+F94</f>
        <v>2959600</v>
      </c>
      <c r="G92" s="45">
        <f t="shared" si="49"/>
        <v>577180.56000000006</v>
      </c>
      <c r="H92" s="45">
        <f t="shared" si="49"/>
        <v>55200</v>
      </c>
      <c r="I92" s="45">
        <f t="shared" si="49"/>
        <v>18738.419999999998</v>
      </c>
      <c r="J92" s="45">
        <f>J93+J94</f>
        <v>6000</v>
      </c>
      <c r="K92" s="45">
        <f t="shared" si="49"/>
        <v>0</v>
      </c>
      <c r="L92" s="80">
        <f t="shared" si="47"/>
        <v>0</v>
      </c>
      <c r="M92" s="45">
        <f>M93+M94</f>
        <v>6000</v>
      </c>
      <c r="N92" s="45">
        <f t="shared" ref="N92:Z92" si="50">N93+N94</f>
        <v>0</v>
      </c>
      <c r="O92" s="45">
        <f t="shared" si="50"/>
        <v>0</v>
      </c>
      <c r="P92" s="45">
        <f t="shared" si="50"/>
        <v>0</v>
      </c>
      <c r="Q92" s="45"/>
      <c r="R92" s="45">
        <f t="shared" si="50"/>
        <v>0</v>
      </c>
      <c r="S92" s="45">
        <f t="shared" si="50"/>
        <v>0</v>
      </c>
      <c r="T92" s="45">
        <f t="shared" si="50"/>
        <v>0</v>
      </c>
      <c r="U92" s="121">
        <f t="shared" si="50"/>
        <v>0</v>
      </c>
      <c r="V92" s="121">
        <f t="shared" si="50"/>
        <v>0</v>
      </c>
      <c r="W92" s="45">
        <f t="shared" si="50"/>
        <v>0</v>
      </c>
      <c r="X92" s="45">
        <f t="shared" si="50"/>
        <v>0</v>
      </c>
      <c r="Y92" s="45">
        <f t="shared" si="50"/>
        <v>3154700</v>
      </c>
      <c r="Z92" s="45">
        <f t="shared" si="50"/>
        <v>615272.98</v>
      </c>
      <c r="AA92" s="89">
        <f>Z92/Y92*100</f>
        <v>19.503375281326274</v>
      </c>
    </row>
    <row r="93" spans="1:27" s="20" customFormat="1" ht="25.5" customHeight="1" x14ac:dyDescent="0.2">
      <c r="A93" s="19" t="s">
        <v>161</v>
      </c>
      <c r="B93" s="76" t="s">
        <v>163</v>
      </c>
      <c r="C93" s="46">
        <v>3098700</v>
      </c>
      <c r="D93" s="46">
        <v>603630.24</v>
      </c>
      <c r="E93" s="83">
        <f t="shared" si="0"/>
        <v>19.480112305160226</v>
      </c>
      <c r="F93" s="49">
        <v>2959600</v>
      </c>
      <c r="G93" s="49">
        <v>577180.56000000006</v>
      </c>
      <c r="H93" s="49">
        <v>55200</v>
      </c>
      <c r="I93" s="49">
        <v>18738.419999999998</v>
      </c>
      <c r="J93" s="49">
        <v>6000</v>
      </c>
      <c r="K93" s="49">
        <v>0</v>
      </c>
      <c r="L93" s="80">
        <f t="shared" si="47"/>
        <v>0</v>
      </c>
      <c r="M93" s="49">
        <v>6000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124">
        <v>0</v>
      </c>
      <c r="V93" s="124">
        <v>0</v>
      </c>
      <c r="W93" s="49"/>
      <c r="X93" s="49"/>
      <c r="Y93" s="96">
        <f t="shared" si="27"/>
        <v>3104700</v>
      </c>
      <c r="Z93" s="61">
        <f t="shared" si="20"/>
        <v>603630.24</v>
      </c>
      <c r="AA93" s="82">
        <f>Z93/Y93*100</f>
        <v>19.442465938738042</v>
      </c>
    </row>
    <row r="94" spans="1:27" s="20" customFormat="1" ht="20.25" customHeight="1" x14ac:dyDescent="0.2">
      <c r="A94" s="19" t="s">
        <v>162</v>
      </c>
      <c r="B94" s="76" t="s">
        <v>164</v>
      </c>
      <c r="C94" s="46">
        <v>50000</v>
      </c>
      <c r="D94" s="46">
        <v>11642.74</v>
      </c>
      <c r="E94" s="83">
        <f t="shared" si="0"/>
        <v>23.28548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80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124">
        <v>0</v>
      </c>
      <c r="V94" s="124">
        <v>0</v>
      </c>
      <c r="W94" s="49"/>
      <c r="X94" s="49"/>
      <c r="Y94" s="96">
        <f t="shared" si="27"/>
        <v>50000</v>
      </c>
      <c r="Z94" s="61">
        <f t="shared" si="20"/>
        <v>11642.74</v>
      </c>
      <c r="AA94" s="82">
        <f>Z94/Y94*100</f>
        <v>23.28548</v>
      </c>
    </row>
    <row r="95" spans="1:27" s="62" customFormat="1" ht="22.5" customHeight="1" x14ac:dyDescent="0.2">
      <c r="A95" s="63" t="s">
        <v>96</v>
      </c>
      <c r="B95" s="66" t="s">
        <v>165</v>
      </c>
      <c r="C95" s="65">
        <f>C96+C98+C100+C102</f>
        <v>5512700</v>
      </c>
      <c r="D95" s="65">
        <f>D96+D98+D100+D102</f>
        <v>1000165.88</v>
      </c>
      <c r="E95" s="79">
        <f>D95/C95*100</f>
        <v>18.142940482884974</v>
      </c>
      <c r="F95" s="65">
        <f t="shared" ref="F95:K95" si="51">F96+F98+F100+F102</f>
        <v>3386500</v>
      </c>
      <c r="G95" s="65">
        <f t="shared" si="51"/>
        <v>711369.8</v>
      </c>
      <c r="H95" s="65">
        <f t="shared" si="51"/>
        <v>74800</v>
      </c>
      <c r="I95" s="65">
        <f t="shared" si="51"/>
        <v>5152.1400000000003</v>
      </c>
      <c r="J95" s="65">
        <f t="shared" si="51"/>
        <v>33000</v>
      </c>
      <c r="K95" s="65">
        <f t="shared" si="51"/>
        <v>0</v>
      </c>
      <c r="L95" s="79">
        <f t="shared" si="47"/>
        <v>0</v>
      </c>
      <c r="M95" s="65">
        <f t="shared" ref="M95:V95" si="52">M96+M98+M100+M102</f>
        <v>33000</v>
      </c>
      <c r="N95" s="65">
        <f>N96+N98+N100+N102</f>
        <v>0</v>
      </c>
      <c r="O95" s="65">
        <f t="shared" si="52"/>
        <v>0</v>
      </c>
      <c r="P95" s="65">
        <f t="shared" si="52"/>
        <v>0</v>
      </c>
      <c r="Q95" s="65">
        <f t="shared" si="52"/>
        <v>13000</v>
      </c>
      <c r="R95" s="65">
        <f t="shared" si="52"/>
        <v>0</v>
      </c>
      <c r="S95" s="65">
        <f t="shared" si="52"/>
        <v>0</v>
      </c>
      <c r="T95" s="65">
        <f t="shared" si="52"/>
        <v>0</v>
      </c>
      <c r="U95" s="130">
        <f t="shared" si="52"/>
        <v>0</v>
      </c>
      <c r="V95" s="130">
        <f t="shared" si="52"/>
        <v>0</v>
      </c>
      <c r="W95" s="65">
        <f>W96+W98+W102</f>
        <v>0</v>
      </c>
      <c r="X95" s="65">
        <f>X96+X98+X102</f>
        <v>0</v>
      </c>
      <c r="Y95" s="65">
        <f>Y96+Y98+Y102+Y104</f>
        <v>5645700</v>
      </c>
      <c r="Z95" s="65">
        <f>Z96+Z98+Z102+Z104</f>
        <v>1000165.88</v>
      </c>
      <c r="AA95" s="88">
        <f>Z95/Y95*100</f>
        <v>17.715533591937227</v>
      </c>
    </row>
    <row r="96" spans="1:27" s="11" customFormat="1" ht="19.5" customHeight="1" x14ac:dyDescent="0.25">
      <c r="A96" s="10" t="s">
        <v>97</v>
      </c>
      <c r="B96" s="43" t="s">
        <v>104</v>
      </c>
      <c r="C96" s="48">
        <f>C97</f>
        <v>815000</v>
      </c>
      <c r="D96" s="48">
        <f>D97</f>
        <v>94409.279999999999</v>
      </c>
      <c r="E96" s="81">
        <f t="shared" si="0"/>
        <v>11.583960736196319</v>
      </c>
      <c r="F96" s="48">
        <f t="shared" ref="F96:K96" si="53">F97</f>
        <v>0</v>
      </c>
      <c r="G96" s="48">
        <f t="shared" si="53"/>
        <v>0</v>
      </c>
      <c r="H96" s="48">
        <f t="shared" si="53"/>
        <v>0</v>
      </c>
      <c r="I96" s="48">
        <f t="shared" si="53"/>
        <v>0</v>
      </c>
      <c r="J96" s="48">
        <f t="shared" si="53"/>
        <v>0</v>
      </c>
      <c r="K96" s="48">
        <f t="shared" si="53"/>
        <v>0</v>
      </c>
      <c r="L96" s="81">
        <v>0</v>
      </c>
      <c r="M96" s="48">
        <f t="shared" ref="M96:Z96" si="54">M97</f>
        <v>0</v>
      </c>
      <c r="N96" s="48">
        <f t="shared" si="54"/>
        <v>0</v>
      </c>
      <c r="O96" s="48">
        <f t="shared" si="54"/>
        <v>0</v>
      </c>
      <c r="P96" s="48">
        <f t="shared" si="54"/>
        <v>0</v>
      </c>
      <c r="Q96" s="48">
        <f t="shared" si="54"/>
        <v>0</v>
      </c>
      <c r="R96" s="48">
        <f t="shared" si="54"/>
        <v>0</v>
      </c>
      <c r="S96" s="48">
        <f t="shared" si="54"/>
        <v>0</v>
      </c>
      <c r="T96" s="48">
        <f t="shared" si="54"/>
        <v>0</v>
      </c>
      <c r="U96" s="123">
        <f t="shared" si="54"/>
        <v>0</v>
      </c>
      <c r="V96" s="123">
        <f t="shared" si="54"/>
        <v>0</v>
      </c>
      <c r="W96" s="48">
        <f t="shared" si="54"/>
        <v>0</v>
      </c>
      <c r="X96" s="48">
        <f t="shared" si="54"/>
        <v>0</v>
      </c>
      <c r="Y96" s="48">
        <f t="shared" si="54"/>
        <v>815000</v>
      </c>
      <c r="Z96" s="48">
        <f t="shared" si="54"/>
        <v>94409.279999999999</v>
      </c>
      <c r="AA96" s="91">
        <f t="shared" si="4"/>
        <v>11.583960736196319</v>
      </c>
    </row>
    <row r="97" spans="1:27" s="2" customFormat="1" ht="27" customHeight="1" x14ac:dyDescent="0.2">
      <c r="A97" s="9" t="s">
        <v>98</v>
      </c>
      <c r="B97" s="36" t="s">
        <v>103</v>
      </c>
      <c r="C97" s="45">
        <v>815000</v>
      </c>
      <c r="D97" s="45">
        <v>94409.279999999999</v>
      </c>
      <c r="E97" s="83">
        <f t="shared" si="0"/>
        <v>11.583960736196319</v>
      </c>
      <c r="F97" s="45">
        <v>0</v>
      </c>
      <c r="G97" s="45">
        <v>0</v>
      </c>
      <c r="H97" s="45">
        <v>0</v>
      </c>
      <c r="I97" s="45">
        <v>0</v>
      </c>
      <c r="J97" s="45">
        <v>0</v>
      </c>
      <c r="K97" s="45">
        <v>0</v>
      </c>
      <c r="L97" s="83">
        <v>0</v>
      </c>
      <c r="M97" s="45">
        <v>0</v>
      </c>
      <c r="N97" s="45">
        <v>0</v>
      </c>
      <c r="O97" s="45">
        <v>0</v>
      </c>
      <c r="P97" s="45">
        <v>0</v>
      </c>
      <c r="Q97" s="45">
        <v>0</v>
      </c>
      <c r="R97" s="45">
        <v>0</v>
      </c>
      <c r="S97" s="45">
        <v>0</v>
      </c>
      <c r="T97" s="45">
        <f>T98</f>
        <v>0</v>
      </c>
      <c r="U97" s="121">
        <v>0</v>
      </c>
      <c r="V97" s="121">
        <v>0</v>
      </c>
      <c r="W97" s="45"/>
      <c r="X97" s="45"/>
      <c r="Y97" s="55">
        <f t="shared" si="27"/>
        <v>815000</v>
      </c>
      <c r="Z97" s="56">
        <f t="shared" si="20"/>
        <v>94409.279999999999</v>
      </c>
      <c r="AA97" s="90">
        <f t="shared" si="4"/>
        <v>11.583960736196319</v>
      </c>
    </row>
    <row r="98" spans="1:27" s="11" customFormat="1" ht="17.25" customHeight="1" x14ac:dyDescent="0.25">
      <c r="A98" s="10" t="s">
        <v>99</v>
      </c>
      <c r="B98" s="42" t="s">
        <v>101</v>
      </c>
      <c r="C98" s="48">
        <f>C99</f>
        <v>4097700</v>
      </c>
      <c r="D98" s="48">
        <f>D99</f>
        <v>755756.6</v>
      </c>
      <c r="E98" s="81">
        <f t="shared" si="0"/>
        <v>18.443434121580399</v>
      </c>
      <c r="F98" s="48">
        <f t="shared" ref="F98:K98" si="55">F99</f>
        <v>3386500</v>
      </c>
      <c r="G98" s="48">
        <f t="shared" si="55"/>
        <v>711369.8</v>
      </c>
      <c r="H98" s="48">
        <f t="shared" si="55"/>
        <v>74800</v>
      </c>
      <c r="I98" s="48">
        <f t="shared" si="55"/>
        <v>5152.1400000000003</v>
      </c>
      <c r="J98" s="48">
        <f t="shared" si="55"/>
        <v>33000</v>
      </c>
      <c r="K98" s="48">
        <f t="shared" si="55"/>
        <v>0</v>
      </c>
      <c r="L98" s="81">
        <f>K98/J98*100</f>
        <v>0</v>
      </c>
      <c r="M98" s="48">
        <f t="shared" ref="M98:S98" si="56">M99</f>
        <v>33000</v>
      </c>
      <c r="N98" s="48">
        <f t="shared" si="56"/>
        <v>0</v>
      </c>
      <c r="O98" s="48">
        <f t="shared" si="56"/>
        <v>0</v>
      </c>
      <c r="P98" s="48">
        <f t="shared" si="56"/>
        <v>0</v>
      </c>
      <c r="Q98" s="48">
        <f t="shared" si="56"/>
        <v>13000</v>
      </c>
      <c r="R98" s="48">
        <f t="shared" si="56"/>
        <v>0</v>
      </c>
      <c r="S98" s="48">
        <f t="shared" si="56"/>
        <v>0</v>
      </c>
      <c r="T98" s="48">
        <f>T99</f>
        <v>0</v>
      </c>
      <c r="U98" s="123">
        <f t="shared" ref="U98:Z98" si="57">U99</f>
        <v>0</v>
      </c>
      <c r="V98" s="123">
        <f t="shared" si="57"/>
        <v>0</v>
      </c>
      <c r="W98" s="48">
        <f t="shared" si="57"/>
        <v>0</v>
      </c>
      <c r="X98" s="48">
        <f t="shared" si="57"/>
        <v>0</v>
      </c>
      <c r="Y98" s="48">
        <f t="shared" si="57"/>
        <v>4130700</v>
      </c>
      <c r="Z98" s="48">
        <f t="shared" si="57"/>
        <v>755756.6</v>
      </c>
      <c r="AA98" s="91">
        <f t="shared" si="4"/>
        <v>18.296090251047037</v>
      </c>
    </row>
    <row r="99" spans="1:27" s="2" customFormat="1" ht="29.25" customHeight="1" x14ac:dyDescent="0.2">
      <c r="A99" s="9" t="s">
        <v>100</v>
      </c>
      <c r="B99" s="36" t="s">
        <v>102</v>
      </c>
      <c r="C99" s="45">
        <v>4097700</v>
      </c>
      <c r="D99" s="45">
        <v>755756.6</v>
      </c>
      <c r="E99" s="83">
        <f t="shared" si="0"/>
        <v>18.443434121580399</v>
      </c>
      <c r="F99" s="45">
        <v>3386500</v>
      </c>
      <c r="G99" s="45">
        <v>711369.8</v>
      </c>
      <c r="H99" s="45">
        <v>74800</v>
      </c>
      <c r="I99" s="45">
        <v>5152.1400000000003</v>
      </c>
      <c r="J99" s="45">
        <v>33000</v>
      </c>
      <c r="K99" s="45">
        <v>0</v>
      </c>
      <c r="L99" s="82">
        <f>K99/J99*100</f>
        <v>0</v>
      </c>
      <c r="M99" s="45">
        <v>33000</v>
      </c>
      <c r="N99" s="45">
        <v>0</v>
      </c>
      <c r="O99" s="45">
        <v>0</v>
      </c>
      <c r="P99" s="45">
        <v>0</v>
      </c>
      <c r="Q99" s="45">
        <v>13000</v>
      </c>
      <c r="R99" s="45">
        <v>0</v>
      </c>
      <c r="S99" s="45">
        <v>0</v>
      </c>
      <c r="T99" s="45">
        <f>T104</f>
        <v>0</v>
      </c>
      <c r="U99" s="121">
        <v>0</v>
      </c>
      <c r="V99" s="121">
        <f>V104</f>
        <v>0</v>
      </c>
      <c r="W99" s="45"/>
      <c r="X99" s="45"/>
      <c r="Y99" s="55">
        <f t="shared" si="27"/>
        <v>4130700</v>
      </c>
      <c r="Z99" s="56">
        <f t="shared" si="20"/>
        <v>755756.6</v>
      </c>
      <c r="AA99" s="90">
        <f t="shared" si="4"/>
        <v>18.296090251047037</v>
      </c>
    </row>
    <row r="100" spans="1:27" s="11" customFormat="1" ht="18" hidden="1" customHeight="1" x14ac:dyDescent="0.25">
      <c r="A100" s="10" t="s">
        <v>283</v>
      </c>
      <c r="B100" s="42" t="s">
        <v>287</v>
      </c>
      <c r="C100" s="48">
        <f>C101</f>
        <v>0</v>
      </c>
      <c r="D100" s="48">
        <f>D101</f>
        <v>0</v>
      </c>
      <c r="E100" s="81" t="e">
        <f>D100/C100*100</f>
        <v>#DIV/0!</v>
      </c>
      <c r="F100" s="48">
        <f t="shared" ref="F100:K100" si="58">F101</f>
        <v>0</v>
      </c>
      <c r="G100" s="48">
        <f t="shared" si="58"/>
        <v>0</v>
      </c>
      <c r="H100" s="48">
        <f t="shared" si="58"/>
        <v>0</v>
      </c>
      <c r="I100" s="48">
        <f t="shared" si="58"/>
        <v>0</v>
      </c>
      <c r="J100" s="48">
        <f t="shared" si="58"/>
        <v>0</v>
      </c>
      <c r="K100" s="48">
        <f t="shared" si="58"/>
        <v>0</v>
      </c>
      <c r="L100" s="81">
        <v>0</v>
      </c>
      <c r="M100" s="48">
        <f t="shared" ref="M100:Z100" si="59">M101</f>
        <v>0</v>
      </c>
      <c r="N100" s="48">
        <f t="shared" si="59"/>
        <v>0</v>
      </c>
      <c r="O100" s="48">
        <f t="shared" si="59"/>
        <v>0</v>
      </c>
      <c r="P100" s="48">
        <f t="shared" si="59"/>
        <v>0</v>
      </c>
      <c r="Q100" s="48">
        <f t="shared" si="59"/>
        <v>0</v>
      </c>
      <c r="R100" s="48">
        <f t="shared" si="59"/>
        <v>0</v>
      </c>
      <c r="S100" s="48">
        <f t="shared" si="59"/>
        <v>0</v>
      </c>
      <c r="T100" s="48">
        <f t="shared" si="59"/>
        <v>0</v>
      </c>
      <c r="U100" s="123">
        <f t="shared" si="59"/>
        <v>0</v>
      </c>
      <c r="V100" s="123">
        <f t="shared" si="59"/>
        <v>0</v>
      </c>
      <c r="W100" s="48">
        <f t="shared" si="59"/>
        <v>0</v>
      </c>
      <c r="X100" s="48">
        <f t="shared" si="59"/>
        <v>0</v>
      </c>
      <c r="Y100" s="48">
        <f t="shared" si="59"/>
        <v>0</v>
      </c>
      <c r="Z100" s="48">
        <f t="shared" si="59"/>
        <v>0</v>
      </c>
      <c r="AA100" s="91" t="e">
        <f t="shared" ref="AA100:AA105" si="60">Z100/Y100*100</f>
        <v>#DIV/0!</v>
      </c>
    </row>
    <row r="101" spans="1:27" s="2" customFormat="1" ht="29.25" hidden="1" customHeight="1" x14ac:dyDescent="0.2">
      <c r="A101" s="9" t="s">
        <v>284</v>
      </c>
      <c r="B101" s="33" t="s">
        <v>288</v>
      </c>
      <c r="C101" s="45">
        <v>0</v>
      </c>
      <c r="D101" s="45">
        <v>0</v>
      </c>
      <c r="E101" s="83" t="e">
        <f>D101/C101*100</f>
        <v>#DIV/0!</v>
      </c>
      <c r="F101" s="45">
        <v>0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83">
        <v>0</v>
      </c>
      <c r="M101" s="45">
        <v>0</v>
      </c>
      <c r="N101" s="45">
        <v>0</v>
      </c>
      <c r="O101" s="45">
        <v>0</v>
      </c>
      <c r="P101" s="45">
        <v>0</v>
      </c>
      <c r="Q101" s="45">
        <v>0</v>
      </c>
      <c r="R101" s="45">
        <v>0</v>
      </c>
      <c r="S101" s="45">
        <v>0</v>
      </c>
      <c r="T101" s="45">
        <v>0</v>
      </c>
      <c r="U101" s="121">
        <v>0</v>
      </c>
      <c r="V101" s="121">
        <v>0</v>
      </c>
      <c r="W101" s="45"/>
      <c r="X101" s="45"/>
      <c r="Y101" s="55">
        <f t="shared" ref="Y101:Z104" si="61">C101+J101</f>
        <v>0</v>
      </c>
      <c r="Z101" s="56">
        <f t="shared" si="61"/>
        <v>0</v>
      </c>
      <c r="AA101" s="90" t="e">
        <f t="shared" si="60"/>
        <v>#DIV/0!</v>
      </c>
    </row>
    <row r="102" spans="1:27" s="11" customFormat="1" ht="18" customHeight="1" x14ac:dyDescent="0.25">
      <c r="A102" s="10" t="s">
        <v>105</v>
      </c>
      <c r="B102" s="42" t="s">
        <v>106</v>
      </c>
      <c r="C102" s="48">
        <f>C103</f>
        <v>600000</v>
      </c>
      <c r="D102" s="48">
        <f>D103</f>
        <v>150000</v>
      </c>
      <c r="E102" s="81">
        <f t="shared" si="0"/>
        <v>25</v>
      </c>
      <c r="F102" s="48">
        <f t="shared" ref="F102:K102" si="62">F104</f>
        <v>0</v>
      </c>
      <c r="G102" s="48">
        <f t="shared" si="62"/>
        <v>0</v>
      </c>
      <c r="H102" s="48">
        <f t="shared" si="62"/>
        <v>0</v>
      </c>
      <c r="I102" s="48">
        <f t="shared" si="62"/>
        <v>0</v>
      </c>
      <c r="J102" s="48">
        <f>J103</f>
        <v>0</v>
      </c>
      <c r="K102" s="48">
        <f t="shared" si="62"/>
        <v>0</v>
      </c>
      <c r="L102" s="81">
        <v>0</v>
      </c>
      <c r="M102" s="48">
        <f t="shared" ref="M102:X102" si="63">M104</f>
        <v>0</v>
      </c>
      <c r="N102" s="48">
        <f t="shared" si="63"/>
        <v>0</v>
      </c>
      <c r="O102" s="48">
        <f t="shared" si="63"/>
        <v>0</v>
      </c>
      <c r="P102" s="48">
        <f t="shared" si="63"/>
        <v>0</v>
      </c>
      <c r="Q102" s="48">
        <f t="shared" si="63"/>
        <v>0</v>
      </c>
      <c r="R102" s="48">
        <f t="shared" si="63"/>
        <v>0</v>
      </c>
      <c r="S102" s="48">
        <f>S103</f>
        <v>0</v>
      </c>
      <c r="T102" s="48">
        <f t="shared" si="63"/>
        <v>0</v>
      </c>
      <c r="U102" s="123">
        <f>U103</f>
        <v>0</v>
      </c>
      <c r="V102" s="123">
        <f t="shared" si="63"/>
        <v>0</v>
      </c>
      <c r="W102" s="48">
        <f t="shared" si="63"/>
        <v>0</v>
      </c>
      <c r="X102" s="48">
        <f t="shared" si="63"/>
        <v>0</v>
      </c>
      <c r="Y102" s="55">
        <f t="shared" si="61"/>
        <v>600000</v>
      </c>
      <c r="Z102" s="56">
        <f t="shared" si="61"/>
        <v>150000</v>
      </c>
      <c r="AA102" s="91">
        <f t="shared" si="60"/>
        <v>25</v>
      </c>
    </row>
    <row r="103" spans="1:27" s="2" customFormat="1" ht="40.5" customHeight="1" x14ac:dyDescent="0.2">
      <c r="A103" s="9" t="s">
        <v>166</v>
      </c>
      <c r="B103" s="33" t="s">
        <v>167</v>
      </c>
      <c r="C103" s="45">
        <v>600000</v>
      </c>
      <c r="D103" s="45">
        <v>150000</v>
      </c>
      <c r="E103" s="83">
        <f>D103/C103*100</f>
        <v>25</v>
      </c>
      <c r="F103" s="45">
        <v>0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83">
        <v>0</v>
      </c>
      <c r="M103" s="45">
        <v>0</v>
      </c>
      <c r="N103" s="45">
        <v>0</v>
      </c>
      <c r="O103" s="45">
        <v>0</v>
      </c>
      <c r="P103" s="45">
        <v>0</v>
      </c>
      <c r="Q103" s="45">
        <v>0</v>
      </c>
      <c r="R103" s="45">
        <v>0</v>
      </c>
      <c r="S103" s="45">
        <v>0</v>
      </c>
      <c r="T103" s="45">
        <v>0</v>
      </c>
      <c r="U103" s="121">
        <v>0</v>
      </c>
      <c r="V103" s="121">
        <v>0</v>
      </c>
      <c r="W103" s="45"/>
      <c r="X103" s="45"/>
      <c r="Y103" s="55">
        <f t="shared" si="61"/>
        <v>600000</v>
      </c>
      <c r="Z103" s="56">
        <f t="shared" si="61"/>
        <v>150000</v>
      </c>
      <c r="AA103" s="90">
        <f t="shared" si="60"/>
        <v>25</v>
      </c>
    </row>
    <row r="104" spans="1:27" s="11" customFormat="1" ht="22.5" customHeight="1" x14ac:dyDescent="0.25">
      <c r="A104" s="10" t="s">
        <v>303</v>
      </c>
      <c r="B104" s="31" t="s">
        <v>304</v>
      </c>
      <c r="C104" s="48">
        <v>0</v>
      </c>
      <c r="D104" s="48">
        <v>0</v>
      </c>
      <c r="E104" s="81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100000</v>
      </c>
      <c r="K104" s="48">
        <v>0</v>
      </c>
      <c r="L104" s="81">
        <f>K104/J104*100</f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100000</v>
      </c>
      <c r="T104" s="48">
        <v>0</v>
      </c>
      <c r="U104" s="123">
        <v>100000</v>
      </c>
      <c r="V104" s="123">
        <v>0</v>
      </c>
      <c r="W104" s="48"/>
      <c r="X104" s="48"/>
      <c r="Y104" s="57">
        <f t="shared" si="61"/>
        <v>100000</v>
      </c>
      <c r="Z104" s="58">
        <f t="shared" si="61"/>
        <v>0</v>
      </c>
      <c r="AA104" s="91">
        <f t="shared" si="60"/>
        <v>0</v>
      </c>
    </row>
    <row r="105" spans="1:27" s="67" customFormat="1" ht="24.75" customHeight="1" x14ac:dyDescent="0.2">
      <c r="A105" s="63" t="s">
        <v>107</v>
      </c>
      <c r="B105" s="66" t="s">
        <v>108</v>
      </c>
      <c r="C105" s="65">
        <f>SUM(C106:C109)</f>
        <v>42851100</v>
      </c>
      <c r="D105" s="65">
        <f>SUM(D106:D109)</f>
        <v>8657071.25</v>
      </c>
      <c r="E105" s="79">
        <f>D105/C105*100</f>
        <v>20.202681494757428</v>
      </c>
      <c r="F105" s="65">
        <f t="shared" ref="F105:K105" si="64">SUM(F106:F109)</f>
        <v>0</v>
      </c>
      <c r="G105" s="65">
        <f t="shared" si="64"/>
        <v>0</v>
      </c>
      <c r="H105" s="65">
        <f t="shared" si="64"/>
        <v>0</v>
      </c>
      <c r="I105" s="65">
        <f t="shared" si="64"/>
        <v>0</v>
      </c>
      <c r="J105" s="65">
        <f t="shared" si="64"/>
        <v>3815000</v>
      </c>
      <c r="K105" s="65">
        <f t="shared" si="64"/>
        <v>0</v>
      </c>
      <c r="L105" s="79">
        <f>K105/J105*100</f>
        <v>0</v>
      </c>
      <c r="M105" s="65">
        <f t="shared" ref="M105:W105" si="65">SUM(M106:M109)</f>
        <v>0</v>
      </c>
      <c r="N105" s="65">
        <f t="shared" si="65"/>
        <v>0</v>
      </c>
      <c r="O105" s="65">
        <f t="shared" si="65"/>
        <v>0</v>
      </c>
      <c r="P105" s="65">
        <f t="shared" si="65"/>
        <v>0</v>
      </c>
      <c r="Q105" s="65">
        <f t="shared" si="65"/>
        <v>0</v>
      </c>
      <c r="R105" s="65">
        <f t="shared" si="65"/>
        <v>0</v>
      </c>
      <c r="S105" s="65">
        <f t="shared" si="65"/>
        <v>3815000</v>
      </c>
      <c r="T105" s="65">
        <f t="shared" si="65"/>
        <v>0</v>
      </c>
      <c r="U105" s="130">
        <f t="shared" si="65"/>
        <v>3815000</v>
      </c>
      <c r="V105" s="130">
        <f t="shared" si="65"/>
        <v>0</v>
      </c>
      <c r="W105" s="65">
        <f t="shared" si="65"/>
        <v>0</v>
      </c>
      <c r="X105" s="65" t="e">
        <f>#REF!+#REF!</f>
        <v>#REF!</v>
      </c>
      <c r="Y105" s="65">
        <f t="shared" ref="Y105:Z109" si="66">C105+J105</f>
        <v>46666100</v>
      </c>
      <c r="Z105" s="68">
        <f t="shared" si="66"/>
        <v>8657071.25</v>
      </c>
      <c r="AA105" s="88">
        <f t="shared" si="60"/>
        <v>18.551092227548477</v>
      </c>
    </row>
    <row r="106" spans="1:27" s="2" customFormat="1" ht="21.75" customHeight="1" x14ac:dyDescent="0.2">
      <c r="A106" s="9" t="s">
        <v>168</v>
      </c>
      <c r="B106" s="33" t="s">
        <v>169</v>
      </c>
      <c r="C106" s="45">
        <v>11351100</v>
      </c>
      <c r="D106" s="45">
        <v>1993795.57</v>
      </c>
      <c r="E106" s="83">
        <f>D106/C106*100</f>
        <v>17.564778479618717</v>
      </c>
      <c r="F106" s="45">
        <v>0</v>
      </c>
      <c r="G106" s="45">
        <v>0</v>
      </c>
      <c r="H106" s="45">
        <v>0</v>
      </c>
      <c r="I106" s="45">
        <v>0</v>
      </c>
      <c r="J106" s="45">
        <v>0</v>
      </c>
      <c r="K106" s="45">
        <v>0</v>
      </c>
      <c r="L106" s="80">
        <v>0</v>
      </c>
      <c r="M106" s="45">
        <v>0</v>
      </c>
      <c r="N106" s="45">
        <v>0</v>
      </c>
      <c r="O106" s="45">
        <v>0</v>
      </c>
      <c r="P106" s="45">
        <v>0</v>
      </c>
      <c r="Q106" s="45">
        <v>0</v>
      </c>
      <c r="R106" s="45">
        <v>0</v>
      </c>
      <c r="S106" s="45">
        <v>0</v>
      </c>
      <c r="T106" s="45">
        <v>0</v>
      </c>
      <c r="U106" s="121">
        <v>0</v>
      </c>
      <c r="V106" s="121">
        <v>0</v>
      </c>
      <c r="W106" s="45"/>
      <c r="X106" s="45"/>
      <c r="Y106" s="55">
        <f t="shared" si="66"/>
        <v>11351100</v>
      </c>
      <c r="Z106" s="56">
        <f t="shared" si="66"/>
        <v>1993795.57</v>
      </c>
      <c r="AA106" s="89">
        <f t="shared" si="4"/>
        <v>17.564778479618717</v>
      </c>
    </row>
    <row r="107" spans="1:27" s="2" customFormat="1" ht="22.5" customHeight="1" x14ac:dyDescent="0.2">
      <c r="A107" s="9" t="s">
        <v>109</v>
      </c>
      <c r="B107" s="33" t="s">
        <v>170</v>
      </c>
      <c r="C107" s="45">
        <v>29500000</v>
      </c>
      <c r="D107" s="45">
        <v>6153275.6799999997</v>
      </c>
      <c r="E107" s="83">
        <f>D107/C107*100</f>
        <v>20.858561627118643</v>
      </c>
      <c r="F107" s="45">
        <v>0</v>
      </c>
      <c r="G107" s="45">
        <v>0</v>
      </c>
      <c r="H107" s="45">
        <v>0</v>
      </c>
      <c r="I107" s="45">
        <v>0</v>
      </c>
      <c r="J107" s="45">
        <v>1200000</v>
      </c>
      <c r="K107" s="45">
        <v>0</v>
      </c>
      <c r="L107" s="80">
        <f t="shared" ref="L107:L126" si="67">K107/J107*100</f>
        <v>0</v>
      </c>
      <c r="M107" s="45">
        <v>0</v>
      </c>
      <c r="N107" s="45">
        <v>0</v>
      </c>
      <c r="O107" s="45">
        <v>0</v>
      </c>
      <c r="P107" s="45">
        <v>0</v>
      </c>
      <c r="Q107" s="45">
        <v>0</v>
      </c>
      <c r="R107" s="45">
        <v>0</v>
      </c>
      <c r="S107" s="45">
        <v>1200000</v>
      </c>
      <c r="T107" s="45">
        <v>0</v>
      </c>
      <c r="U107" s="121">
        <v>1200000</v>
      </c>
      <c r="V107" s="121">
        <v>0</v>
      </c>
      <c r="W107" s="45"/>
      <c r="X107" s="45"/>
      <c r="Y107" s="55">
        <f t="shared" si="66"/>
        <v>30700000</v>
      </c>
      <c r="Z107" s="56">
        <f t="shared" si="66"/>
        <v>6153275.6799999997</v>
      </c>
      <c r="AA107" s="89">
        <f>Z107/Y107*100</f>
        <v>20.043243257328989</v>
      </c>
    </row>
    <row r="108" spans="1:27" s="2" customFormat="1" ht="24" customHeight="1" x14ac:dyDescent="0.2">
      <c r="A108" s="9" t="s">
        <v>236</v>
      </c>
      <c r="B108" s="33" t="s">
        <v>237</v>
      </c>
      <c r="C108" s="45">
        <v>2000000</v>
      </c>
      <c r="D108" s="45">
        <v>510000</v>
      </c>
      <c r="E108" s="83">
        <f>D108/C108*100</f>
        <v>25.5</v>
      </c>
      <c r="F108" s="45">
        <v>0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80">
        <v>0</v>
      </c>
      <c r="M108" s="45">
        <v>0</v>
      </c>
      <c r="N108" s="45">
        <v>0</v>
      </c>
      <c r="O108" s="45">
        <v>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121">
        <v>0</v>
      </c>
      <c r="V108" s="121">
        <v>0</v>
      </c>
      <c r="W108" s="45"/>
      <c r="X108" s="45"/>
      <c r="Y108" s="55">
        <f t="shared" si="66"/>
        <v>2000000</v>
      </c>
      <c r="Z108" s="56">
        <f t="shared" si="66"/>
        <v>510000</v>
      </c>
      <c r="AA108" s="89">
        <f t="shared" si="4"/>
        <v>25.5</v>
      </c>
    </row>
    <row r="109" spans="1:27" s="2" customFormat="1" ht="24" customHeight="1" x14ac:dyDescent="0.2">
      <c r="A109" s="9" t="s">
        <v>305</v>
      </c>
      <c r="B109" s="33" t="s">
        <v>306</v>
      </c>
      <c r="C109" s="45">
        <v>0</v>
      </c>
      <c r="D109" s="45">
        <v>0</v>
      </c>
      <c r="E109" s="83">
        <v>0</v>
      </c>
      <c r="F109" s="45">
        <v>0</v>
      </c>
      <c r="G109" s="45">
        <v>0</v>
      </c>
      <c r="H109" s="45">
        <v>0</v>
      </c>
      <c r="I109" s="45">
        <v>0</v>
      </c>
      <c r="J109" s="45">
        <v>2615000</v>
      </c>
      <c r="K109" s="45">
        <v>0</v>
      </c>
      <c r="L109" s="80">
        <f t="shared" si="67"/>
        <v>0</v>
      </c>
      <c r="M109" s="45">
        <v>0</v>
      </c>
      <c r="N109" s="45">
        <v>0</v>
      </c>
      <c r="O109" s="45">
        <v>0</v>
      </c>
      <c r="P109" s="45">
        <v>0</v>
      </c>
      <c r="Q109" s="45">
        <v>0</v>
      </c>
      <c r="R109" s="45">
        <v>0</v>
      </c>
      <c r="S109" s="45">
        <v>2615000</v>
      </c>
      <c r="T109" s="45">
        <v>0</v>
      </c>
      <c r="U109" s="121">
        <v>2615000</v>
      </c>
      <c r="V109" s="121">
        <v>0</v>
      </c>
      <c r="W109" s="45"/>
      <c r="X109" s="45"/>
      <c r="Y109" s="55">
        <f t="shared" si="66"/>
        <v>2615000</v>
      </c>
      <c r="Z109" s="56">
        <f t="shared" si="66"/>
        <v>0</v>
      </c>
      <c r="AA109" s="89">
        <f t="shared" si="4"/>
        <v>0</v>
      </c>
    </row>
    <row r="110" spans="1:27" s="67" customFormat="1" ht="23.25" customHeight="1" x14ac:dyDescent="0.2">
      <c r="A110" s="63" t="s">
        <v>171</v>
      </c>
      <c r="B110" s="66" t="s">
        <v>172</v>
      </c>
      <c r="C110" s="65">
        <f>C111+C112+C124+C126</f>
        <v>2000000</v>
      </c>
      <c r="D110" s="65">
        <f t="shared" ref="D110:V110" si="68">D111+D112+D124+D126</f>
        <v>0</v>
      </c>
      <c r="E110" s="79">
        <f>D110/C110*100</f>
        <v>0</v>
      </c>
      <c r="F110" s="65">
        <f t="shared" si="68"/>
        <v>0</v>
      </c>
      <c r="G110" s="65">
        <f t="shared" si="68"/>
        <v>0</v>
      </c>
      <c r="H110" s="65">
        <f t="shared" si="68"/>
        <v>0</v>
      </c>
      <c r="I110" s="65">
        <f t="shared" si="68"/>
        <v>0</v>
      </c>
      <c r="J110" s="65">
        <f>J111+J112+J124+J126</f>
        <v>3630000</v>
      </c>
      <c r="K110" s="65">
        <f t="shared" si="68"/>
        <v>0</v>
      </c>
      <c r="L110" s="79">
        <f>K110/J110*100</f>
        <v>0</v>
      </c>
      <c r="M110" s="65">
        <f t="shared" si="68"/>
        <v>620000</v>
      </c>
      <c r="N110" s="65">
        <f t="shared" si="68"/>
        <v>0</v>
      </c>
      <c r="O110" s="65">
        <f t="shared" si="68"/>
        <v>0</v>
      </c>
      <c r="P110" s="65">
        <f t="shared" si="68"/>
        <v>0</v>
      </c>
      <c r="Q110" s="65">
        <f t="shared" si="68"/>
        <v>0</v>
      </c>
      <c r="R110" s="65">
        <f t="shared" si="68"/>
        <v>0</v>
      </c>
      <c r="S110" s="65">
        <f t="shared" si="68"/>
        <v>3010000</v>
      </c>
      <c r="T110" s="65">
        <f t="shared" si="68"/>
        <v>0</v>
      </c>
      <c r="U110" s="65">
        <f t="shared" si="68"/>
        <v>3010000</v>
      </c>
      <c r="V110" s="130">
        <f t="shared" si="68"/>
        <v>0</v>
      </c>
      <c r="W110" s="65">
        <f>W112+W124+W126</f>
        <v>0</v>
      </c>
      <c r="X110" s="65">
        <f>X130</f>
        <v>0</v>
      </c>
      <c r="Y110" s="65">
        <f>Y111+Y112+Y124+Y126</f>
        <v>5630000</v>
      </c>
      <c r="Z110" s="65">
        <f>Z111+Z112+Z124+Z126</f>
        <v>0</v>
      </c>
      <c r="AA110" s="88">
        <f>Z110/Y110*100</f>
        <v>0</v>
      </c>
    </row>
    <row r="111" spans="1:27" s="22" customFormat="1" ht="27.75" hidden="1" customHeight="1" x14ac:dyDescent="0.2">
      <c r="A111" s="21" t="s">
        <v>279</v>
      </c>
      <c r="B111" s="31" t="s">
        <v>280</v>
      </c>
      <c r="C111" s="52">
        <v>0</v>
      </c>
      <c r="D111" s="52">
        <v>0</v>
      </c>
      <c r="E111" s="103"/>
      <c r="F111" s="101">
        <v>0</v>
      </c>
      <c r="G111" s="101">
        <v>0</v>
      </c>
      <c r="H111" s="101">
        <v>0</v>
      </c>
      <c r="I111" s="101">
        <v>0</v>
      </c>
      <c r="J111" s="101">
        <v>0</v>
      </c>
      <c r="K111" s="101">
        <v>0</v>
      </c>
      <c r="L111" s="81">
        <v>0</v>
      </c>
      <c r="M111" s="101">
        <v>0</v>
      </c>
      <c r="N111" s="101">
        <v>0</v>
      </c>
      <c r="O111" s="101">
        <v>0</v>
      </c>
      <c r="P111" s="101">
        <v>0</v>
      </c>
      <c r="Q111" s="101">
        <v>0</v>
      </c>
      <c r="R111" s="101">
        <v>0</v>
      </c>
      <c r="S111" s="101">
        <v>0</v>
      </c>
      <c r="T111" s="101">
        <v>0</v>
      </c>
      <c r="U111" s="123">
        <v>0</v>
      </c>
      <c r="V111" s="123">
        <v>0</v>
      </c>
      <c r="W111" s="101"/>
      <c r="X111" s="101"/>
      <c r="Y111" s="57">
        <f>C111+J111</f>
        <v>0</v>
      </c>
      <c r="Z111" s="58">
        <f>D111+K111</f>
        <v>0</v>
      </c>
      <c r="AA111" s="91" t="e">
        <f>Z111/Y111*100</f>
        <v>#DIV/0!</v>
      </c>
    </row>
    <row r="112" spans="1:27" s="16" customFormat="1" ht="29.25" customHeight="1" x14ac:dyDescent="0.2">
      <c r="A112" s="15" t="s">
        <v>188</v>
      </c>
      <c r="B112" s="34" t="s">
        <v>204</v>
      </c>
      <c r="C112" s="51">
        <f>C113+C114+C120+C121+C122+C123</f>
        <v>0</v>
      </c>
      <c r="D112" s="51">
        <f t="shared" ref="D112:Z112" si="69">D113+D114+D120+D121+D122+D123</f>
        <v>0</v>
      </c>
      <c r="E112" s="81">
        <v>0</v>
      </c>
      <c r="F112" s="51">
        <f t="shared" si="69"/>
        <v>0</v>
      </c>
      <c r="G112" s="51">
        <f t="shared" si="69"/>
        <v>0</v>
      </c>
      <c r="H112" s="51">
        <f t="shared" si="69"/>
        <v>0</v>
      </c>
      <c r="I112" s="51">
        <f t="shared" si="69"/>
        <v>0</v>
      </c>
      <c r="J112" s="51">
        <f>J113+J114+J120+J121+J122+J123</f>
        <v>240000</v>
      </c>
      <c r="K112" s="51">
        <f t="shared" si="69"/>
        <v>0</v>
      </c>
      <c r="L112" s="81">
        <f t="shared" si="67"/>
        <v>0</v>
      </c>
      <c r="M112" s="51">
        <f t="shared" si="69"/>
        <v>230000</v>
      </c>
      <c r="N112" s="51">
        <f t="shared" si="69"/>
        <v>0</v>
      </c>
      <c r="O112" s="51">
        <f t="shared" si="69"/>
        <v>0</v>
      </c>
      <c r="P112" s="51">
        <f t="shared" si="69"/>
        <v>0</v>
      </c>
      <c r="Q112" s="51">
        <f t="shared" si="69"/>
        <v>0</v>
      </c>
      <c r="R112" s="51">
        <f t="shared" si="69"/>
        <v>0</v>
      </c>
      <c r="S112" s="51">
        <f t="shared" si="69"/>
        <v>10000</v>
      </c>
      <c r="T112" s="51">
        <f t="shared" si="69"/>
        <v>0</v>
      </c>
      <c r="U112" s="120">
        <f t="shared" si="69"/>
        <v>10000</v>
      </c>
      <c r="V112" s="120">
        <f t="shared" si="69"/>
        <v>0</v>
      </c>
      <c r="W112" s="51">
        <f t="shared" si="69"/>
        <v>0</v>
      </c>
      <c r="X112" s="51">
        <f t="shared" si="69"/>
        <v>0</v>
      </c>
      <c r="Y112" s="51">
        <f t="shared" si="69"/>
        <v>240000</v>
      </c>
      <c r="Z112" s="51">
        <f t="shared" si="69"/>
        <v>0</v>
      </c>
      <c r="AA112" s="91">
        <f t="shared" si="4"/>
        <v>0</v>
      </c>
    </row>
    <row r="113" spans="1:27" s="22" customFormat="1" ht="24.75" hidden="1" customHeight="1" x14ac:dyDescent="0.2">
      <c r="A113" s="21" t="s">
        <v>189</v>
      </c>
      <c r="B113" s="31" t="s">
        <v>190</v>
      </c>
      <c r="C113" s="52">
        <v>0</v>
      </c>
      <c r="D113" s="52">
        <v>0</v>
      </c>
      <c r="E113" s="81">
        <v>0</v>
      </c>
      <c r="F113" s="101">
        <v>0</v>
      </c>
      <c r="G113" s="101">
        <v>0</v>
      </c>
      <c r="H113" s="101">
        <v>0</v>
      </c>
      <c r="I113" s="101">
        <v>0</v>
      </c>
      <c r="J113" s="101">
        <v>0</v>
      </c>
      <c r="K113" s="101">
        <v>0</v>
      </c>
      <c r="L113" s="81" t="e">
        <f t="shared" si="67"/>
        <v>#DIV/0!</v>
      </c>
      <c r="M113" s="101">
        <v>0</v>
      </c>
      <c r="N113" s="101">
        <v>0</v>
      </c>
      <c r="O113" s="101">
        <v>0</v>
      </c>
      <c r="P113" s="101">
        <v>0</v>
      </c>
      <c r="Q113" s="101">
        <v>0</v>
      </c>
      <c r="R113" s="101">
        <v>0</v>
      </c>
      <c r="S113" s="101">
        <v>0</v>
      </c>
      <c r="T113" s="101">
        <v>0</v>
      </c>
      <c r="U113" s="123">
        <v>0</v>
      </c>
      <c r="V113" s="123">
        <v>0</v>
      </c>
      <c r="W113" s="101"/>
      <c r="X113" s="101"/>
      <c r="Y113" s="57">
        <f>C113+J113</f>
        <v>0</v>
      </c>
      <c r="Z113" s="58">
        <f t="shared" si="20"/>
        <v>0</v>
      </c>
      <c r="AA113" s="91" t="e">
        <f t="shared" si="4"/>
        <v>#DIV/0!</v>
      </c>
    </row>
    <row r="114" spans="1:27" s="22" customFormat="1" ht="28.5" hidden="1" customHeight="1" x14ac:dyDescent="0.2">
      <c r="A114" s="21" t="s">
        <v>191</v>
      </c>
      <c r="B114" s="31" t="s">
        <v>212</v>
      </c>
      <c r="C114" s="52">
        <f>C115+C117+C118+C119</f>
        <v>0</v>
      </c>
      <c r="D114" s="52">
        <f>D115+D117+D118+D119</f>
        <v>0</v>
      </c>
      <c r="E114" s="81">
        <v>0</v>
      </c>
      <c r="F114" s="101">
        <f>F115+F117+F118+F119</f>
        <v>0</v>
      </c>
      <c r="G114" s="101">
        <f>G115+G117+G118+G119</f>
        <v>0</v>
      </c>
      <c r="H114" s="101">
        <f>H115+H117+H118+H119</f>
        <v>0</v>
      </c>
      <c r="I114" s="101">
        <f>I115+I117+I118+I119</f>
        <v>0</v>
      </c>
      <c r="J114" s="101">
        <f>J115+J116+J117+J118+J119</f>
        <v>0</v>
      </c>
      <c r="K114" s="101">
        <f>K115+K116+K117+K118+K119</f>
        <v>0</v>
      </c>
      <c r="L114" s="81" t="e">
        <f t="shared" si="67"/>
        <v>#DIV/0!</v>
      </c>
      <c r="M114" s="101">
        <f t="shared" ref="M114:X114" si="70">M115+M117+M118+M119</f>
        <v>0</v>
      </c>
      <c r="N114" s="101">
        <f t="shared" si="70"/>
        <v>0</v>
      </c>
      <c r="O114" s="101">
        <f t="shared" si="70"/>
        <v>0</v>
      </c>
      <c r="P114" s="101">
        <f t="shared" si="70"/>
        <v>0</v>
      </c>
      <c r="Q114" s="101">
        <f t="shared" si="70"/>
        <v>0</v>
      </c>
      <c r="R114" s="101">
        <f t="shared" si="70"/>
        <v>0</v>
      </c>
      <c r="S114" s="101">
        <f>S115+S116+S117+S118+S119</f>
        <v>0</v>
      </c>
      <c r="T114" s="101">
        <f>T115+T116+T117+T118+T119</f>
        <v>0</v>
      </c>
      <c r="U114" s="123">
        <f>U115+U116+U117+U118+U119</f>
        <v>0</v>
      </c>
      <c r="V114" s="123">
        <f>V115+V116+V117+V118+V119</f>
        <v>0</v>
      </c>
      <c r="W114" s="101">
        <f t="shared" si="70"/>
        <v>0</v>
      </c>
      <c r="X114" s="101">
        <f t="shared" si="70"/>
        <v>0</v>
      </c>
      <c r="Y114" s="101">
        <f>Y115+Y116+Y117+Y118+Y119</f>
        <v>0</v>
      </c>
      <c r="Z114" s="101">
        <f>Z115+Z116+Z117+Z118+Z119</f>
        <v>0</v>
      </c>
      <c r="AA114" s="91" t="e">
        <f t="shared" si="4"/>
        <v>#DIV/0!</v>
      </c>
    </row>
    <row r="115" spans="1:27" s="18" customFormat="1" ht="19.5" hidden="1" customHeight="1" x14ac:dyDescent="0.2">
      <c r="A115" s="17" t="s">
        <v>192</v>
      </c>
      <c r="B115" s="76" t="s">
        <v>193</v>
      </c>
      <c r="C115" s="50">
        <v>0</v>
      </c>
      <c r="D115" s="50">
        <v>0</v>
      </c>
      <c r="E115" s="102">
        <v>0</v>
      </c>
      <c r="F115" s="54">
        <v>0</v>
      </c>
      <c r="G115" s="54">
        <v>0</v>
      </c>
      <c r="H115" s="54">
        <v>0</v>
      </c>
      <c r="I115" s="54">
        <v>0</v>
      </c>
      <c r="J115" s="54">
        <v>0</v>
      </c>
      <c r="K115" s="54">
        <v>0</v>
      </c>
      <c r="L115" s="83" t="e">
        <f t="shared" si="67"/>
        <v>#DIV/0!</v>
      </c>
      <c r="M115" s="54">
        <v>0</v>
      </c>
      <c r="N115" s="54">
        <v>0</v>
      </c>
      <c r="O115" s="54">
        <v>0</v>
      </c>
      <c r="P115" s="54">
        <v>0</v>
      </c>
      <c r="Q115" s="54">
        <v>0</v>
      </c>
      <c r="R115" s="54">
        <v>0</v>
      </c>
      <c r="S115" s="54">
        <v>0</v>
      </c>
      <c r="T115" s="54">
        <v>0</v>
      </c>
      <c r="U115" s="54">
        <v>0</v>
      </c>
      <c r="V115" s="54">
        <v>0</v>
      </c>
      <c r="W115" s="54"/>
      <c r="X115" s="54"/>
      <c r="Y115" s="96">
        <f t="shared" ref="Y115:Y123" si="71">C115+J115</f>
        <v>0</v>
      </c>
      <c r="Z115" s="61">
        <f t="shared" si="20"/>
        <v>0</v>
      </c>
      <c r="AA115" s="91" t="e">
        <f t="shared" si="4"/>
        <v>#DIV/0!</v>
      </c>
    </row>
    <row r="116" spans="1:27" s="18" customFormat="1" ht="20.25" hidden="1" customHeight="1" x14ac:dyDescent="0.2">
      <c r="A116" s="17" t="s">
        <v>223</v>
      </c>
      <c r="B116" s="76" t="s">
        <v>224</v>
      </c>
      <c r="C116" s="50">
        <v>0</v>
      </c>
      <c r="D116" s="50">
        <v>0</v>
      </c>
      <c r="E116" s="102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83" t="e">
        <f t="shared" si="67"/>
        <v>#DIV/0!</v>
      </c>
      <c r="M116" s="54">
        <v>0</v>
      </c>
      <c r="N116" s="54">
        <v>0</v>
      </c>
      <c r="O116" s="54">
        <v>0</v>
      </c>
      <c r="P116" s="54">
        <v>0</v>
      </c>
      <c r="Q116" s="54">
        <v>0</v>
      </c>
      <c r="R116" s="54">
        <v>0</v>
      </c>
      <c r="S116" s="54">
        <v>0</v>
      </c>
      <c r="T116" s="54">
        <v>0</v>
      </c>
      <c r="U116" s="124">
        <v>0</v>
      </c>
      <c r="V116" s="124">
        <v>0</v>
      </c>
      <c r="W116" s="54"/>
      <c r="X116" s="54"/>
      <c r="Y116" s="96">
        <f t="shared" si="71"/>
        <v>0</v>
      </c>
      <c r="Z116" s="61">
        <f t="shared" si="20"/>
        <v>0</v>
      </c>
      <c r="AA116" s="91" t="e">
        <f t="shared" si="4"/>
        <v>#DIV/0!</v>
      </c>
    </row>
    <row r="117" spans="1:27" s="18" customFormat="1" ht="19.5" hidden="1" customHeight="1" x14ac:dyDescent="0.2">
      <c r="A117" s="17" t="s">
        <v>194</v>
      </c>
      <c r="B117" s="76" t="s">
        <v>195</v>
      </c>
      <c r="C117" s="50">
        <v>0</v>
      </c>
      <c r="D117" s="50">
        <v>0</v>
      </c>
      <c r="E117" s="102">
        <v>0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0</v>
      </c>
      <c r="L117" s="83" t="e">
        <f t="shared" si="67"/>
        <v>#DIV/0!</v>
      </c>
      <c r="M117" s="54">
        <v>0</v>
      </c>
      <c r="N117" s="54">
        <v>0</v>
      </c>
      <c r="O117" s="54">
        <v>0</v>
      </c>
      <c r="P117" s="54">
        <v>0</v>
      </c>
      <c r="Q117" s="54">
        <v>0</v>
      </c>
      <c r="R117" s="54">
        <v>0</v>
      </c>
      <c r="S117" s="54">
        <v>0</v>
      </c>
      <c r="T117" s="54">
        <v>0</v>
      </c>
      <c r="U117" s="124">
        <v>0</v>
      </c>
      <c r="V117" s="124">
        <v>0</v>
      </c>
      <c r="W117" s="54"/>
      <c r="X117" s="54"/>
      <c r="Y117" s="96">
        <f t="shared" si="71"/>
        <v>0</v>
      </c>
      <c r="Z117" s="61">
        <f t="shared" si="20"/>
        <v>0</v>
      </c>
      <c r="AA117" s="91" t="e">
        <f t="shared" si="4"/>
        <v>#DIV/0!</v>
      </c>
    </row>
    <row r="118" spans="1:27" s="18" customFormat="1" ht="22.5" hidden="1" customHeight="1" x14ac:dyDescent="0.2">
      <c r="A118" s="17" t="s">
        <v>196</v>
      </c>
      <c r="B118" s="76" t="s">
        <v>197</v>
      </c>
      <c r="C118" s="50">
        <v>0</v>
      </c>
      <c r="D118" s="50">
        <v>0</v>
      </c>
      <c r="E118" s="102">
        <v>0</v>
      </c>
      <c r="F118" s="54">
        <v>0</v>
      </c>
      <c r="G118" s="54">
        <v>0</v>
      </c>
      <c r="H118" s="54">
        <v>0</v>
      </c>
      <c r="I118" s="54">
        <v>0</v>
      </c>
      <c r="J118" s="54">
        <v>0</v>
      </c>
      <c r="K118" s="54">
        <v>0</v>
      </c>
      <c r="L118" s="83" t="e">
        <f t="shared" si="67"/>
        <v>#DIV/0!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124">
        <v>0</v>
      </c>
      <c r="V118" s="124">
        <v>0</v>
      </c>
      <c r="W118" s="54"/>
      <c r="X118" s="54"/>
      <c r="Y118" s="96">
        <f t="shared" si="71"/>
        <v>0</v>
      </c>
      <c r="Z118" s="61">
        <f t="shared" si="20"/>
        <v>0</v>
      </c>
      <c r="AA118" s="91" t="e">
        <f t="shared" si="4"/>
        <v>#DIV/0!</v>
      </c>
    </row>
    <row r="119" spans="1:27" s="18" customFormat="1" ht="27.75" hidden="1" customHeight="1" x14ac:dyDescent="0.2">
      <c r="A119" s="17" t="s">
        <v>198</v>
      </c>
      <c r="B119" s="76" t="s">
        <v>199</v>
      </c>
      <c r="C119" s="50">
        <v>0</v>
      </c>
      <c r="D119" s="50">
        <v>0</v>
      </c>
      <c r="E119" s="102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4">
        <v>0</v>
      </c>
      <c r="L119" s="83" t="e">
        <f t="shared" si="67"/>
        <v>#DIV/0!</v>
      </c>
      <c r="M119" s="54">
        <v>0</v>
      </c>
      <c r="N119" s="54">
        <v>0</v>
      </c>
      <c r="O119" s="54">
        <v>0</v>
      </c>
      <c r="P119" s="54">
        <v>0</v>
      </c>
      <c r="Q119" s="54">
        <v>0</v>
      </c>
      <c r="R119" s="54">
        <v>0</v>
      </c>
      <c r="S119" s="54">
        <v>0</v>
      </c>
      <c r="T119" s="54">
        <v>0</v>
      </c>
      <c r="U119" s="124">
        <v>0</v>
      </c>
      <c r="V119" s="124">
        <v>0</v>
      </c>
      <c r="W119" s="54"/>
      <c r="X119" s="54"/>
      <c r="Y119" s="96">
        <f t="shared" si="71"/>
        <v>0</v>
      </c>
      <c r="Z119" s="61">
        <f t="shared" si="20"/>
        <v>0</v>
      </c>
      <c r="AA119" s="91" t="e">
        <f t="shared" si="4"/>
        <v>#DIV/0!</v>
      </c>
    </row>
    <row r="120" spans="1:27" s="22" customFormat="1" ht="18" customHeight="1" x14ac:dyDescent="0.2">
      <c r="A120" s="21" t="s">
        <v>267</v>
      </c>
      <c r="B120" s="31" t="s">
        <v>268</v>
      </c>
      <c r="C120" s="52">
        <v>0</v>
      </c>
      <c r="D120" s="52">
        <v>0</v>
      </c>
      <c r="E120" s="103"/>
      <c r="F120" s="101">
        <v>0</v>
      </c>
      <c r="G120" s="101">
        <v>0</v>
      </c>
      <c r="H120" s="101">
        <v>0</v>
      </c>
      <c r="I120" s="101">
        <v>0</v>
      </c>
      <c r="J120" s="101">
        <v>10000</v>
      </c>
      <c r="K120" s="101">
        <v>0</v>
      </c>
      <c r="L120" s="81">
        <f t="shared" si="67"/>
        <v>0</v>
      </c>
      <c r="M120" s="101">
        <v>0</v>
      </c>
      <c r="N120" s="101">
        <v>0</v>
      </c>
      <c r="O120" s="101">
        <v>0</v>
      </c>
      <c r="P120" s="101">
        <v>0</v>
      </c>
      <c r="Q120" s="101">
        <v>0</v>
      </c>
      <c r="R120" s="101">
        <v>0</v>
      </c>
      <c r="S120" s="101">
        <v>10000</v>
      </c>
      <c r="T120" s="101">
        <v>0</v>
      </c>
      <c r="U120" s="123">
        <v>10000</v>
      </c>
      <c r="V120" s="123">
        <v>0</v>
      </c>
      <c r="W120" s="101"/>
      <c r="X120" s="101"/>
      <c r="Y120" s="57">
        <f t="shared" si="71"/>
        <v>10000</v>
      </c>
      <c r="Z120" s="58">
        <f t="shared" si="20"/>
        <v>0</v>
      </c>
      <c r="AA120" s="91">
        <f t="shared" si="4"/>
        <v>0</v>
      </c>
    </row>
    <row r="121" spans="1:27" s="22" customFormat="1" ht="22.5" customHeight="1" x14ac:dyDescent="0.2">
      <c r="A121" s="21" t="s">
        <v>218</v>
      </c>
      <c r="B121" s="44" t="s">
        <v>228</v>
      </c>
      <c r="C121" s="52">
        <v>0</v>
      </c>
      <c r="D121" s="52">
        <v>0</v>
      </c>
      <c r="E121" s="103">
        <v>0</v>
      </c>
      <c r="F121" s="101">
        <v>0</v>
      </c>
      <c r="G121" s="101">
        <v>0</v>
      </c>
      <c r="H121" s="101">
        <v>0</v>
      </c>
      <c r="I121" s="101">
        <v>0</v>
      </c>
      <c r="J121" s="101">
        <v>230000</v>
      </c>
      <c r="K121" s="101">
        <v>0</v>
      </c>
      <c r="L121" s="81">
        <f>K121/J121*100</f>
        <v>0</v>
      </c>
      <c r="M121" s="101">
        <v>230000</v>
      </c>
      <c r="N121" s="101">
        <v>0</v>
      </c>
      <c r="O121" s="101">
        <v>0</v>
      </c>
      <c r="P121" s="101">
        <v>0</v>
      </c>
      <c r="Q121" s="101">
        <v>0</v>
      </c>
      <c r="R121" s="101">
        <v>0</v>
      </c>
      <c r="S121" s="101">
        <v>0</v>
      </c>
      <c r="T121" s="101">
        <v>0</v>
      </c>
      <c r="U121" s="123">
        <v>0</v>
      </c>
      <c r="V121" s="123">
        <v>0</v>
      </c>
      <c r="W121" s="101"/>
      <c r="X121" s="101"/>
      <c r="Y121" s="57">
        <f t="shared" si="71"/>
        <v>230000</v>
      </c>
      <c r="Z121" s="58">
        <f>D121+K121</f>
        <v>0</v>
      </c>
      <c r="AA121" s="91">
        <f>Z121/Y121*100</f>
        <v>0</v>
      </c>
    </row>
    <row r="122" spans="1:27" s="22" customFormat="1" ht="16.5" hidden="1" customHeight="1" x14ac:dyDescent="0.2">
      <c r="A122" s="21" t="s">
        <v>219</v>
      </c>
      <c r="B122" s="31" t="s">
        <v>220</v>
      </c>
      <c r="C122" s="52">
        <v>0</v>
      </c>
      <c r="D122" s="52">
        <v>0</v>
      </c>
      <c r="E122" s="83">
        <v>0</v>
      </c>
      <c r="F122" s="101">
        <v>0</v>
      </c>
      <c r="G122" s="101">
        <v>0</v>
      </c>
      <c r="H122" s="101">
        <v>0</v>
      </c>
      <c r="I122" s="101">
        <v>0</v>
      </c>
      <c r="J122" s="101">
        <v>0</v>
      </c>
      <c r="K122" s="101">
        <v>0</v>
      </c>
      <c r="L122" s="81">
        <v>0</v>
      </c>
      <c r="M122" s="101">
        <v>0</v>
      </c>
      <c r="N122" s="101">
        <v>0</v>
      </c>
      <c r="O122" s="101">
        <v>0</v>
      </c>
      <c r="P122" s="101">
        <v>0</v>
      </c>
      <c r="Q122" s="101">
        <v>0</v>
      </c>
      <c r="R122" s="101">
        <v>0</v>
      </c>
      <c r="S122" s="101">
        <v>0</v>
      </c>
      <c r="T122" s="101">
        <v>0</v>
      </c>
      <c r="U122" s="123">
        <v>0</v>
      </c>
      <c r="V122" s="123">
        <v>0</v>
      </c>
      <c r="W122" s="101"/>
      <c r="X122" s="101"/>
      <c r="Y122" s="57">
        <f t="shared" si="71"/>
        <v>0</v>
      </c>
      <c r="Z122" s="58">
        <f>D122+K122</f>
        <v>0</v>
      </c>
      <c r="AA122" s="91" t="e">
        <f>Z122/Y122*100</f>
        <v>#DIV/0!</v>
      </c>
    </row>
    <row r="123" spans="1:27" s="22" customFormat="1" ht="27.75" hidden="1" customHeight="1" x14ac:dyDescent="0.2">
      <c r="A123" s="21" t="s">
        <v>200</v>
      </c>
      <c r="B123" s="44" t="s">
        <v>201</v>
      </c>
      <c r="C123" s="52">
        <v>0</v>
      </c>
      <c r="D123" s="52">
        <v>0</v>
      </c>
      <c r="E123" s="103">
        <v>0</v>
      </c>
      <c r="F123" s="101">
        <v>0</v>
      </c>
      <c r="G123" s="101">
        <v>0</v>
      </c>
      <c r="H123" s="101">
        <v>0</v>
      </c>
      <c r="I123" s="101">
        <v>0</v>
      </c>
      <c r="J123" s="101">
        <v>0</v>
      </c>
      <c r="K123" s="101">
        <v>0</v>
      </c>
      <c r="L123" s="81">
        <v>0</v>
      </c>
      <c r="M123" s="101">
        <v>0</v>
      </c>
      <c r="N123" s="101">
        <v>0</v>
      </c>
      <c r="O123" s="101">
        <v>0</v>
      </c>
      <c r="P123" s="101">
        <v>0</v>
      </c>
      <c r="Q123" s="101">
        <v>0</v>
      </c>
      <c r="R123" s="101">
        <v>0</v>
      </c>
      <c r="S123" s="101">
        <v>0</v>
      </c>
      <c r="T123" s="101">
        <v>0</v>
      </c>
      <c r="U123" s="123">
        <v>0</v>
      </c>
      <c r="V123" s="123">
        <v>0</v>
      </c>
      <c r="W123" s="101"/>
      <c r="X123" s="101"/>
      <c r="Y123" s="57">
        <f t="shared" si="71"/>
        <v>0</v>
      </c>
      <c r="Z123" s="58">
        <f t="shared" si="20"/>
        <v>0</v>
      </c>
      <c r="AA123" s="91" t="e">
        <f t="shared" si="4"/>
        <v>#DIV/0!</v>
      </c>
    </row>
    <row r="124" spans="1:27" s="16" customFormat="1" ht="21.75" customHeight="1" x14ac:dyDescent="0.2">
      <c r="A124" s="15" t="s">
        <v>202</v>
      </c>
      <c r="B124" s="34" t="s">
        <v>203</v>
      </c>
      <c r="C124" s="51">
        <f>C125</f>
        <v>2000000</v>
      </c>
      <c r="D124" s="51">
        <f>D125</f>
        <v>0</v>
      </c>
      <c r="E124" s="80">
        <f>D124/C124*100</f>
        <v>0</v>
      </c>
      <c r="F124" s="51">
        <f t="shared" ref="F124:K124" si="72">F125</f>
        <v>0</v>
      </c>
      <c r="G124" s="51">
        <f t="shared" si="72"/>
        <v>0</v>
      </c>
      <c r="H124" s="51">
        <f t="shared" si="72"/>
        <v>0</v>
      </c>
      <c r="I124" s="51">
        <f t="shared" si="72"/>
        <v>0</v>
      </c>
      <c r="J124" s="51">
        <f t="shared" si="72"/>
        <v>2600000</v>
      </c>
      <c r="K124" s="51">
        <f t="shared" si="72"/>
        <v>0</v>
      </c>
      <c r="L124" s="80">
        <v>0</v>
      </c>
      <c r="M124" s="51">
        <f t="shared" ref="M124:Y124" si="73">M125</f>
        <v>0</v>
      </c>
      <c r="N124" s="51">
        <f t="shared" si="73"/>
        <v>0</v>
      </c>
      <c r="O124" s="51">
        <f t="shared" si="73"/>
        <v>0</v>
      </c>
      <c r="P124" s="51">
        <f t="shared" si="73"/>
        <v>0</v>
      </c>
      <c r="Q124" s="51">
        <f t="shared" si="73"/>
        <v>0</v>
      </c>
      <c r="R124" s="51">
        <f t="shared" si="73"/>
        <v>0</v>
      </c>
      <c r="S124" s="51">
        <f t="shared" si="73"/>
        <v>2600000</v>
      </c>
      <c r="T124" s="51">
        <f t="shared" si="73"/>
        <v>0</v>
      </c>
      <c r="U124" s="120">
        <f t="shared" si="73"/>
        <v>2600000</v>
      </c>
      <c r="V124" s="120">
        <f t="shared" si="73"/>
        <v>0</v>
      </c>
      <c r="W124" s="51">
        <f t="shared" si="73"/>
        <v>0</v>
      </c>
      <c r="X124" s="51">
        <f t="shared" si="73"/>
        <v>0</v>
      </c>
      <c r="Y124" s="51">
        <f t="shared" si="73"/>
        <v>4600000</v>
      </c>
      <c r="Z124" s="60">
        <f t="shared" si="20"/>
        <v>0</v>
      </c>
      <c r="AA124" s="89">
        <f t="shared" si="4"/>
        <v>0</v>
      </c>
    </row>
    <row r="125" spans="1:27" s="20" customFormat="1" ht="36.75" customHeight="1" x14ac:dyDescent="0.2">
      <c r="A125" s="19" t="s">
        <v>173</v>
      </c>
      <c r="B125" s="76" t="s">
        <v>174</v>
      </c>
      <c r="C125" s="46">
        <v>2000000</v>
      </c>
      <c r="D125" s="46">
        <v>0</v>
      </c>
      <c r="E125" s="83">
        <f>D125/C125*100</f>
        <v>0</v>
      </c>
      <c r="F125" s="49"/>
      <c r="G125" s="49">
        <v>0</v>
      </c>
      <c r="H125" s="49">
        <v>0</v>
      </c>
      <c r="I125" s="49">
        <v>0</v>
      </c>
      <c r="J125" s="49">
        <v>2600000</v>
      </c>
      <c r="K125" s="49">
        <v>0</v>
      </c>
      <c r="L125" s="83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2600000</v>
      </c>
      <c r="T125" s="49">
        <v>0</v>
      </c>
      <c r="U125" s="124">
        <v>2600000</v>
      </c>
      <c r="V125" s="124">
        <v>0</v>
      </c>
      <c r="W125" s="49"/>
      <c r="X125" s="49"/>
      <c r="Y125" s="96">
        <f t="shared" ref="Y125:Y130" si="74">C125+J125</f>
        <v>4600000</v>
      </c>
      <c r="Z125" s="56">
        <f t="shared" si="20"/>
        <v>0</v>
      </c>
      <c r="AA125" s="91">
        <f t="shared" si="4"/>
        <v>0</v>
      </c>
    </row>
    <row r="126" spans="1:27" s="16" customFormat="1" ht="25.5" customHeight="1" x14ac:dyDescent="0.2">
      <c r="A126" s="15" t="s">
        <v>205</v>
      </c>
      <c r="B126" s="34" t="s">
        <v>206</v>
      </c>
      <c r="C126" s="51">
        <f>C127+C128+C130</f>
        <v>0</v>
      </c>
      <c r="D126" s="51">
        <v>0</v>
      </c>
      <c r="E126" s="80">
        <v>0</v>
      </c>
      <c r="F126" s="51">
        <v>0</v>
      </c>
      <c r="G126" s="51">
        <f>D127+D130</f>
        <v>0</v>
      </c>
      <c r="H126" s="51">
        <v>0</v>
      </c>
      <c r="I126" s="51">
        <f>F127+F130</f>
        <v>0</v>
      </c>
      <c r="J126" s="51">
        <f>J127+J129+J130</f>
        <v>790000</v>
      </c>
      <c r="K126" s="51">
        <f>K127+K129+K130</f>
        <v>0</v>
      </c>
      <c r="L126" s="80">
        <f t="shared" si="67"/>
        <v>0</v>
      </c>
      <c r="M126" s="51">
        <f>M127+M129+M130</f>
        <v>390000</v>
      </c>
      <c r="N126" s="51">
        <f>N127+N128+N130</f>
        <v>0</v>
      </c>
      <c r="O126" s="51">
        <f>O127+O130</f>
        <v>0</v>
      </c>
      <c r="P126" s="51">
        <f>P127+P130</f>
        <v>0</v>
      </c>
      <c r="Q126" s="51">
        <f>Q127+Q130</f>
        <v>0</v>
      </c>
      <c r="R126" s="51">
        <f>R127+R130</f>
        <v>0</v>
      </c>
      <c r="S126" s="51">
        <f>S127+S128+S130</f>
        <v>400000</v>
      </c>
      <c r="T126" s="51">
        <f>T127+T128+T130</f>
        <v>0</v>
      </c>
      <c r="U126" s="120">
        <f>U127+U128+U130</f>
        <v>400000</v>
      </c>
      <c r="V126" s="120">
        <f>V127+V128+V130</f>
        <v>0</v>
      </c>
      <c r="W126" s="51">
        <f>T127+T130</f>
        <v>0</v>
      </c>
      <c r="X126" s="51">
        <f>U127+U130</f>
        <v>400000</v>
      </c>
      <c r="Y126" s="59">
        <f t="shared" si="74"/>
        <v>790000</v>
      </c>
      <c r="Z126" s="60">
        <f t="shared" si="20"/>
        <v>0</v>
      </c>
      <c r="AA126" s="89">
        <f t="shared" si="4"/>
        <v>0</v>
      </c>
    </row>
    <row r="127" spans="1:27" s="18" customFormat="1" ht="24" customHeight="1" x14ac:dyDescent="0.2">
      <c r="A127" s="17" t="s">
        <v>207</v>
      </c>
      <c r="B127" s="76" t="s">
        <v>208</v>
      </c>
      <c r="C127" s="50">
        <v>0</v>
      </c>
      <c r="D127" s="50">
        <v>0</v>
      </c>
      <c r="E127" s="82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300000</v>
      </c>
      <c r="K127" s="54">
        <v>0</v>
      </c>
      <c r="L127" s="82">
        <f t="shared" ref="L127:L132" si="75">K127/J127*100</f>
        <v>0</v>
      </c>
      <c r="M127" s="54">
        <v>300000</v>
      </c>
      <c r="N127" s="54">
        <v>0</v>
      </c>
      <c r="O127" s="54"/>
      <c r="P127" s="54"/>
      <c r="Q127" s="54"/>
      <c r="R127" s="54"/>
      <c r="S127" s="54">
        <v>0</v>
      </c>
      <c r="T127" s="54">
        <v>0</v>
      </c>
      <c r="U127" s="124">
        <v>0</v>
      </c>
      <c r="V127" s="124">
        <v>0</v>
      </c>
      <c r="W127" s="54"/>
      <c r="X127" s="54"/>
      <c r="Y127" s="96">
        <f t="shared" si="74"/>
        <v>300000</v>
      </c>
      <c r="Z127" s="61">
        <f>D127+K127</f>
        <v>0</v>
      </c>
      <c r="AA127" s="91">
        <f>Z127/Y127*100</f>
        <v>0</v>
      </c>
    </row>
    <row r="128" spans="1:27" s="18" customFormat="1" ht="19.5" hidden="1" customHeight="1" x14ac:dyDescent="0.2">
      <c r="A128" s="17" t="s">
        <v>271</v>
      </c>
      <c r="B128" s="76" t="s">
        <v>272</v>
      </c>
      <c r="C128" s="50">
        <v>0</v>
      </c>
      <c r="D128" s="50">
        <v>0</v>
      </c>
      <c r="E128" s="82">
        <v>0</v>
      </c>
      <c r="F128" s="54">
        <v>0</v>
      </c>
      <c r="G128" s="54">
        <v>0</v>
      </c>
      <c r="H128" s="54">
        <v>0</v>
      </c>
      <c r="I128" s="54">
        <v>0</v>
      </c>
      <c r="J128" s="54"/>
      <c r="K128" s="54"/>
      <c r="L128" s="82" t="e">
        <f t="shared" si="75"/>
        <v>#DIV/0!</v>
      </c>
      <c r="M128" s="54">
        <v>0</v>
      </c>
      <c r="N128" s="54">
        <v>0</v>
      </c>
      <c r="O128" s="54"/>
      <c r="P128" s="54"/>
      <c r="Q128" s="54"/>
      <c r="R128" s="54"/>
      <c r="S128" s="54"/>
      <c r="T128" s="54"/>
      <c r="U128" s="124"/>
      <c r="V128" s="124"/>
      <c r="W128" s="54"/>
      <c r="X128" s="54"/>
      <c r="Y128" s="96">
        <f t="shared" si="74"/>
        <v>0</v>
      </c>
      <c r="Z128" s="61">
        <f t="shared" si="20"/>
        <v>0</v>
      </c>
      <c r="AA128" s="91" t="e">
        <f t="shared" si="4"/>
        <v>#DIV/0!</v>
      </c>
    </row>
    <row r="129" spans="1:27" s="20" customFormat="1" ht="42.75" customHeight="1" x14ac:dyDescent="0.2">
      <c r="A129" s="19" t="s">
        <v>209</v>
      </c>
      <c r="B129" s="77" t="s">
        <v>312</v>
      </c>
      <c r="C129" s="46">
        <v>0</v>
      </c>
      <c r="D129" s="46">
        <v>0</v>
      </c>
      <c r="E129" s="82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90000</v>
      </c>
      <c r="K129" s="49">
        <v>0</v>
      </c>
      <c r="L129" s="82">
        <f t="shared" si="75"/>
        <v>0</v>
      </c>
      <c r="M129" s="49">
        <v>90000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124">
        <v>0</v>
      </c>
      <c r="V129" s="124">
        <v>0</v>
      </c>
      <c r="W129" s="49"/>
      <c r="X129" s="49"/>
      <c r="Y129" s="96">
        <f t="shared" si="74"/>
        <v>90000</v>
      </c>
      <c r="Z129" s="61">
        <f>D129+K129</f>
        <v>0</v>
      </c>
      <c r="AA129" s="91">
        <f>Z129/Y129*100</f>
        <v>0</v>
      </c>
    </row>
    <row r="130" spans="1:27" s="20" customFormat="1" ht="21" customHeight="1" x14ac:dyDescent="0.2">
      <c r="A130" s="19" t="s">
        <v>307</v>
      </c>
      <c r="B130" s="77" t="s">
        <v>308</v>
      </c>
      <c r="C130" s="46">
        <v>0</v>
      </c>
      <c r="D130" s="46">
        <v>0</v>
      </c>
      <c r="E130" s="82">
        <v>0</v>
      </c>
      <c r="F130" s="49">
        <v>0</v>
      </c>
      <c r="G130" s="49">
        <v>0</v>
      </c>
      <c r="H130" s="49">
        <v>0</v>
      </c>
      <c r="I130" s="49">
        <v>0</v>
      </c>
      <c r="J130" s="49">
        <v>400000</v>
      </c>
      <c r="K130" s="49">
        <v>0</v>
      </c>
      <c r="L130" s="82">
        <f t="shared" si="75"/>
        <v>0</v>
      </c>
      <c r="M130" s="49"/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400000</v>
      </c>
      <c r="T130" s="49">
        <v>0</v>
      </c>
      <c r="U130" s="124">
        <v>400000</v>
      </c>
      <c r="V130" s="124">
        <v>0</v>
      </c>
      <c r="W130" s="49"/>
      <c r="X130" s="49"/>
      <c r="Y130" s="96">
        <f t="shared" si="74"/>
        <v>400000</v>
      </c>
      <c r="Z130" s="61">
        <f t="shared" si="20"/>
        <v>0</v>
      </c>
      <c r="AA130" s="91">
        <f t="shared" si="4"/>
        <v>0</v>
      </c>
    </row>
    <row r="131" spans="1:27" s="67" customFormat="1" ht="23.25" customHeight="1" x14ac:dyDescent="0.2">
      <c r="A131" s="63" t="s">
        <v>110</v>
      </c>
      <c r="B131" s="66" t="s">
        <v>175</v>
      </c>
      <c r="C131" s="65">
        <f>C132+C135+C136+C138+C139+C141+C140+C137</f>
        <v>3670000</v>
      </c>
      <c r="D131" s="65">
        <f>D132+D135+D136+D138+D139+D141+D140+D137</f>
        <v>408677.61</v>
      </c>
      <c r="E131" s="79">
        <f>D131/C131*100</f>
        <v>11.135629700272478</v>
      </c>
      <c r="F131" s="65">
        <f t="shared" ref="F131:K131" si="76">F132+F135+F136+F138+F139+F141+F140</f>
        <v>966500</v>
      </c>
      <c r="G131" s="65">
        <f t="shared" si="76"/>
        <v>240833.52</v>
      </c>
      <c r="H131" s="65">
        <f t="shared" si="76"/>
        <v>9000</v>
      </c>
      <c r="I131" s="65">
        <f t="shared" si="76"/>
        <v>1152.2</v>
      </c>
      <c r="J131" s="65">
        <f t="shared" si="76"/>
        <v>325100</v>
      </c>
      <c r="K131" s="65">
        <f t="shared" si="76"/>
        <v>11177.03</v>
      </c>
      <c r="L131" s="79">
        <f t="shared" si="75"/>
        <v>3.4380282989849276</v>
      </c>
      <c r="M131" s="65">
        <f t="shared" ref="M131:V131" si="77">M132+M135+M136+M138+M139+M141+M140</f>
        <v>325100</v>
      </c>
      <c r="N131" s="65">
        <f t="shared" si="77"/>
        <v>11177.03</v>
      </c>
      <c r="O131" s="65">
        <f t="shared" si="77"/>
        <v>97600</v>
      </c>
      <c r="P131" s="65">
        <f t="shared" si="77"/>
        <v>0</v>
      </c>
      <c r="Q131" s="65">
        <f t="shared" si="77"/>
        <v>9500</v>
      </c>
      <c r="R131" s="65">
        <f t="shared" si="77"/>
        <v>33.92</v>
      </c>
      <c r="S131" s="65">
        <f t="shared" si="77"/>
        <v>0</v>
      </c>
      <c r="T131" s="65">
        <f t="shared" si="77"/>
        <v>0</v>
      </c>
      <c r="U131" s="130">
        <f t="shared" si="77"/>
        <v>0</v>
      </c>
      <c r="V131" s="130">
        <f t="shared" si="77"/>
        <v>0</v>
      </c>
      <c r="W131" s="65">
        <f>W132+W138+W139+W141</f>
        <v>0</v>
      </c>
      <c r="X131" s="65">
        <f>X132+X138+X139+X141</f>
        <v>0</v>
      </c>
      <c r="Y131" s="65">
        <f>Y132+Y135+Y136+Y138+Y139+Y141+Y137</f>
        <v>3995100</v>
      </c>
      <c r="Z131" s="65">
        <f>Z132+Z135+Z136+Z138+Z139+Z141+Z137</f>
        <v>419854.64</v>
      </c>
      <c r="AA131" s="88">
        <f>Z131/Y131*100</f>
        <v>10.509239818778003</v>
      </c>
    </row>
    <row r="132" spans="1:27" s="16" customFormat="1" ht="29.25" customHeight="1" x14ac:dyDescent="0.2">
      <c r="A132" s="15" t="s">
        <v>176</v>
      </c>
      <c r="B132" s="34" t="s">
        <v>181</v>
      </c>
      <c r="C132" s="51">
        <f>C133+C134</f>
        <v>1030000</v>
      </c>
      <c r="D132" s="51">
        <f>D133+D134</f>
        <v>243985.72</v>
      </c>
      <c r="E132" s="80">
        <f t="shared" ref="E132:E142" si="78">D132/C132*100</f>
        <v>23.687933980582525</v>
      </c>
      <c r="F132" s="51">
        <f t="shared" ref="F132:K132" si="79">F133+F134</f>
        <v>966500</v>
      </c>
      <c r="G132" s="51">
        <f t="shared" si="79"/>
        <v>240833.52</v>
      </c>
      <c r="H132" s="51">
        <f t="shared" si="79"/>
        <v>9000</v>
      </c>
      <c r="I132" s="51">
        <f t="shared" si="79"/>
        <v>1152.2</v>
      </c>
      <c r="J132" s="51">
        <f t="shared" si="79"/>
        <v>220000</v>
      </c>
      <c r="K132" s="51">
        <f t="shared" si="79"/>
        <v>11177.03</v>
      </c>
      <c r="L132" s="80">
        <f t="shared" si="75"/>
        <v>5.0804681818181816</v>
      </c>
      <c r="M132" s="51">
        <f t="shared" ref="M132:X132" si="80">M133+M134</f>
        <v>220000</v>
      </c>
      <c r="N132" s="51">
        <f t="shared" si="80"/>
        <v>11177.03</v>
      </c>
      <c r="O132" s="51">
        <f t="shared" si="80"/>
        <v>97600</v>
      </c>
      <c r="P132" s="51">
        <f t="shared" si="80"/>
        <v>0</v>
      </c>
      <c r="Q132" s="51">
        <f t="shared" si="80"/>
        <v>9500</v>
      </c>
      <c r="R132" s="51">
        <f t="shared" si="80"/>
        <v>33.92</v>
      </c>
      <c r="S132" s="51">
        <f t="shared" si="80"/>
        <v>0</v>
      </c>
      <c r="T132" s="51">
        <f t="shared" si="80"/>
        <v>0</v>
      </c>
      <c r="U132" s="120">
        <f t="shared" si="80"/>
        <v>0</v>
      </c>
      <c r="V132" s="120">
        <f t="shared" si="80"/>
        <v>0</v>
      </c>
      <c r="W132" s="51">
        <f t="shared" si="80"/>
        <v>0</v>
      </c>
      <c r="X132" s="51">
        <f t="shared" si="80"/>
        <v>0</v>
      </c>
      <c r="Y132" s="59">
        <f t="shared" ref="Y132:Y141" si="81">C132+J132</f>
        <v>1250000</v>
      </c>
      <c r="Z132" s="60">
        <f t="shared" si="20"/>
        <v>255162.75</v>
      </c>
      <c r="AA132" s="89">
        <f t="shared" si="4"/>
        <v>20.413019999999999</v>
      </c>
    </row>
    <row r="133" spans="1:27" s="18" customFormat="1" ht="26.25" customHeight="1" x14ac:dyDescent="0.2">
      <c r="A133" s="17" t="s">
        <v>177</v>
      </c>
      <c r="B133" s="76" t="s">
        <v>182</v>
      </c>
      <c r="C133" s="50">
        <v>0</v>
      </c>
      <c r="D133" s="50">
        <v>0</v>
      </c>
      <c r="E133" s="83">
        <v>0</v>
      </c>
      <c r="F133" s="54">
        <v>0</v>
      </c>
      <c r="G133" s="54">
        <v>0</v>
      </c>
      <c r="H133" s="54">
        <v>0</v>
      </c>
      <c r="I133" s="54">
        <v>0</v>
      </c>
      <c r="J133" s="54">
        <v>0</v>
      </c>
      <c r="K133" s="54">
        <v>10512</v>
      </c>
      <c r="L133" s="83">
        <v>0</v>
      </c>
      <c r="M133" s="54">
        <v>0</v>
      </c>
      <c r="N133" s="54">
        <v>10512</v>
      </c>
      <c r="O133" s="54">
        <v>0</v>
      </c>
      <c r="P133" s="54">
        <v>0</v>
      </c>
      <c r="Q133" s="54">
        <v>0</v>
      </c>
      <c r="R133" s="54">
        <v>0</v>
      </c>
      <c r="S133" s="54">
        <v>0</v>
      </c>
      <c r="T133" s="54">
        <v>0</v>
      </c>
      <c r="U133" s="124">
        <v>0</v>
      </c>
      <c r="V133" s="124">
        <v>0</v>
      </c>
      <c r="W133" s="54"/>
      <c r="X133" s="54"/>
      <c r="Y133" s="55">
        <f t="shared" si="81"/>
        <v>0</v>
      </c>
      <c r="Z133" s="61">
        <f t="shared" si="20"/>
        <v>10512</v>
      </c>
      <c r="AA133" s="89">
        <v>0</v>
      </c>
    </row>
    <row r="134" spans="1:27" s="18" customFormat="1" ht="18" customHeight="1" x14ac:dyDescent="0.2">
      <c r="A134" s="17" t="s">
        <v>178</v>
      </c>
      <c r="B134" s="76" t="s">
        <v>183</v>
      </c>
      <c r="C134" s="50">
        <v>1030000</v>
      </c>
      <c r="D134" s="50">
        <v>243985.72</v>
      </c>
      <c r="E134" s="83">
        <f t="shared" si="78"/>
        <v>23.687933980582525</v>
      </c>
      <c r="F134" s="54">
        <v>966500</v>
      </c>
      <c r="G134" s="54">
        <v>240833.52</v>
      </c>
      <c r="H134" s="54">
        <v>9000</v>
      </c>
      <c r="I134" s="54">
        <v>1152.2</v>
      </c>
      <c r="J134" s="54">
        <v>220000</v>
      </c>
      <c r="K134" s="54">
        <v>665.03</v>
      </c>
      <c r="L134" s="83">
        <f>K134/J134*100</f>
        <v>0.30228636363636363</v>
      </c>
      <c r="M134" s="54">
        <v>220000</v>
      </c>
      <c r="N134" s="54">
        <v>665.03</v>
      </c>
      <c r="O134" s="54">
        <v>97600</v>
      </c>
      <c r="P134" s="54">
        <v>0</v>
      </c>
      <c r="Q134" s="54">
        <v>9500</v>
      </c>
      <c r="R134" s="54">
        <v>33.92</v>
      </c>
      <c r="S134" s="54">
        <v>0</v>
      </c>
      <c r="T134" s="54">
        <v>0</v>
      </c>
      <c r="U134" s="124"/>
      <c r="V134" s="124">
        <v>0</v>
      </c>
      <c r="W134" s="54"/>
      <c r="X134" s="54"/>
      <c r="Y134" s="96">
        <f t="shared" si="81"/>
        <v>1250000</v>
      </c>
      <c r="Z134" s="61">
        <f t="shared" si="20"/>
        <v>244650.75</v>
      </c>
      <c r="AA134" s="91">
        <f t="shared" ref="AA134:AA142" si="82">Z134/Y134*100</f>
        <v>19.57206</v>
      </c>
    </row>
    <row r="135" spans="1:27" s="116" customFormat="1" ht="21.75" customHeight="1" x14ac:dyDescent="0.25">
      <c r="A135" s="115" t="s">
        <v>273</v>
      </c>
      <c r="B135" s="34" t="s">
        <v>274</v>
      </c>
      <c r="C135" s="101">
        <v>400000</v>
      </c>
      <c r="D135" s="101">
        <v>138425.66</v>
      </c>
      <c r="E135" s="80">
        <f t="shared" si="78"/>
        <v>34.606414999999998</v>
      </c>
      <c r="F135" s="101">
        <v>0</v>
      </c>
      <c r="G135" s="101">
        <v>0</v>
      </c>
      <c r="H135" s="101">
        <v>0</v>
      </c>
      <c r="I135" s="101">
        <v>0</v>
      </c>
      <c r="J135" s="101">
        <v>0</v>
      </c>
      <c r="K135" s="101">
        <v>0</v>
      </c>
      <c r="L135" s="80">
        <v>0</v>
      </c>
      <c r="M135" s="101">
        <v>0</v>
      </c>
      <c r="N135" s="101">
        <v>0</v>
      </c>
      <c r="O135" s="101">
        <v>0</v>
      </c>
      <c r="P135" s="101">
        <v>0</v>
      </c>
      <c r="Q135" s="101">
        <v>0</v>
      </c>
      <c r="R135" s="101">
        <v>0</v>
      </c>
      <c r="S135" s="101">
        <v>0</v>
      </c>
      <c r="T135" s="101">
        <v>0</v>
      </c>
      <c r="U135" s="123">
        <v>0</v>
      </c>
      <c r="V135" s="123">
        <v>0</v>
      </c>
      <c r="W135" s="101"/>
      <c r="X135" s="101"/>
      <c r="Y135" s="57">
        <f t="shared" ref="Y135:Z137" si="83">C135+J135</f>
        <v>400000</v>
      </c>
      <c r="Z135" s="58">
        <f t="shared" si="83"/>
        <v>138425.66</v>
      </c>
      <c r="AA135" s="91">
        <f>Z135/Y135*100</f>
        <v>34.606414999999998</v>
      </c>
    </row>
    <row r="136" spans="1:27" s="116" customFormat="1" ht="21.75" customHeight="1" x14ac:dyDescent="0.25">
      <c r="A136" s="115" t="s">
        <v>275</v>
      </c>
      <c r="B136" s="34" t="s">
        <v>276</v>
      </c>
      <c r="C136" s="101">
        <v>280000</v>
      </c>
      <c r="D136" s="101">
        <v>18995</v>
      </c>
      <c r="E136" s="80">
        <f t="shared" si="78"/>
        <v>6.7839285714285715</v>
      </c>
      <c r="F136" s="101">
        <v>0</v>
      </c>
      <c r="G136" s="101">
        <v>0</v>
      </c>
      <c r="H136" s="101">
        <v>0</v>
      </c>
      <c r="I136" s="101">
        <v>0</v>
      </c>
      <c r="J136" s="101">
        <v>0</v>
      </c>
      <c r="K136" s="101">
        <v>0</v>
      </c>
      <c r="L136" s="80">
        <v>0</v>
      </c>
      <c r="M136" s="101">
        <v>0</v>
      </c>
      <c r="N136" s="101">
        <v>0</v>
      </c>
      <c r="O136" s="101">
        <v>0</v>
      </c>
      <c r="P136" s="101">
        <v>0</v>
      </c>
      <c r="Q136" s="101">
        <v>0</v>
      </c>
      <c r="R136" s="101">
        <v>0</v>
      </c>
      <c r="S136" s="101">
        <v>0</v>
      </c>
      <c r="T136" s="101">
        <v>0</v>
      </c>
      <c r="U136" s="123">
        <v>0</v>
      </c>
      <c r="V136" s="123">
        <v>0</v>
      </c>
      <c r="W136" s="101"/>
      <c r="X136" s="101"/>
      <c r="Y136" s="57">
        <f t="shared" si="83"/>
        <v>280000</v>
      </c>
      <c r="Z136" s="58">
        <f t="shared" si="83"/>
        <v>18995</v>
      </c>
      <c r="AA136" s="91">
        <f>Z136/Y136*100</f>
        <v>6.7839285714285715</v>
      </c>
    </row>
    <row r="137" spans="1:27" s="116" customFormat="1" ht="21.75" hidden="1" customHeight="1" x14ac:dyDescent="0.25">
      <c r="A137" s="115" t="s">
        <v>281</v>
      </c>
      <c r="B137" s="34" t="s">
        <v>282</v>
      </c>
      <c r="C137" s="101">
        <v>0</v>
      </c>
      <c r="D137" s="101">
        <v>0</v>
      </c>
      <c r="E137" s="80">
        <v>0</v>
      </c>
      <c r="F137" s="101">
        <v>0</v>
      </c>
      <c r="G137" s="101">
        <v>0</v>
      </c>
      <c r="H137" s="101">
        <v>0</v>
      </c>
      <c r="I137" s="101">
        <v>0</v>
      </c>
      <c r="J137" s="101">
        <v>0</v>
      </c>
      <c r="K137" s="101">
        <v>0</v>
      </c>
      <c r="L137" s="80">
        <v>0</v>
      </c>
      <c r="M137" s="101">
        <v>0</v>
      </c>
      <c r="N137" s="101">
        <v>0</v>
      </c>
      <c r="O137" s="101">
        <v>0</v>
      </c>
      <c r="P137" s="101">
        <v>0</v>
      </c>
      <c r="Q137" s="101">
        <v>0</v>
      </c>
      <c r="R137" s="101">
        <v>0</v>
      </c>
      <c r="S137" s="101">
        <v>0</v>
      </c>
      <c r="T137" s="101">
        <v>0</v>
      </c>
      <c r="U137" s="123">
        <v>0</v>
      </c>
      <c r="V137" s="123">
        <v>0</v>
      </c>
      <c r="W137" s="101"/>
      <c r="X137" s="101"/>
      <c r="Y137" s="57">
        <f t="shared" si="83"/>
        <v>0</v>
      </c>
      <c r="Z137" s="58">
        <f t="shared" si="83"/>
        <v>0</v>
      </c>
      <c r="AA137" s="91" t="e">
        <f>Z137/Y137*100</f>
        <v>#DIV/0!</v>
      </c>
    </row>
    <row r="138" spans="1:27" s="116" customFormat="1" ht="21.75" customHeight="1" x14ac:dyDescent="0.25">
      <c r="A138" s="115" t="s">
        <v>210</v>
      </c>
      <c r="B138" s="34" t="s">
        <v>211</v>
      </c>
      <c r="C138" s="101">
        <v>0</v>
      </c>
      <c r="D138" s="101">
        <v>0</v>
      </c>
      <c r="E138" s="80">
        <v>0</v>
      </c>
      <c r="F138" s="101">
        <v>0</v>
      </c>
      <c r="G138" s="101">
        <v>0</v>
      </c>
      <c r="H138" s="101">
        <v>0</v>
      </c>
      <c r="I138" s="101">
        <v>0</v>
      </c>
      <c r="J138" s="101">
        <v>105100</v>
      </c>
      <c r="K138" s="101">
        <v>0</v>
      </c>
      <c r="L138" s="80">
        <v>0</v>
      </c>
      <c r="M138" s="101">
        <v>105100</v>
      </c>
      <c r="N138" s="101">
        <v>0</v>
      </c>
      <c r="O138" s="101">
        <v>0</v>
      </c>
      <c r="P138" s="101">
        <v>0</v>
      </c>
      <c r="Q138" s="101">
        <v>0</v>
      </c>
      <c r="R138" s="101">
        <v>0</v>
      </c>
      <c r="S138" s="101">
        <v>0</v>
      </c>
      <c r="T138" s="101">
        <v>0</v>
      </c>
      <c r="U138" s="123">
        <v>0</v>
      </c>
      <c r="V138" s="123">
        <v>0</v>
      </c>
      <c r="W138" s="101"/>
      <c r="X138" s="101"/>
      <c r="Y138" s="57">
        <f t="shared" si="81"/>
        <v>105100</v>
      </c>
      <c r="Z138" s="58">
        <f>D138+K138</f>
        <v>0</v>
      </c>
      <c r="AA138" s="91">
        <f t="shared" si="82"/>
        <v>0</v>
      </c>
    </row>
    <row r="139" spans="1:27" s="16" customFormat="1" ht="19.5" customHeight="1" x14ac:dyDescent="0.2">
      <c r="A139" s="15" t="s">
        <v>179</v>
      </c>
      <c r="B139" s="34" t="s">
        <v>184</v>
      </c>
      <c r="C139" s="51">
        <v>300000</v>
      </c>
      <c r="D139" s="51">
        <v>7271.23</v>
      </c>
      <c r="E139" s="80">
        <f t="shared" si="78"/>
        <v>2.4237433333333334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80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120">
        <v>0</v>
      </c>
      <c r="V139" s="120">
        <v>0</v>
      </c>
      <c r="W139" s="51"/>
      <c r="X139" s="51"/>
      <c r="Y139" s="59">
        <f t="shared" si="81"/>
        <v>300000</v>
      </c>
      <c r="Z139" s="60">
        <f t="shared" si="20"/>
        <v>7271.23</v>
      </c>
      <c r="AA139" s="89">
        <f t="shared" si="82"/>
        <v>2.4237433333333334</v>
      </c>
    </row>
    <row r="140" spans="1:27" s="13" customFormat="1" ht="19.5" hidden="1" customHeight="1" x14ac:dyDescent="0.2">
      <c r="A140" s="14" t="s">
        <v>269</v>
      </c>
      <c r="B140" s="33" t="s">
        <v>270</v>
      </c>
      <c r="C140" s="53"/>
      <c r="D140" s="53">
        <v>0</v>
      </c>
      <c r="E140" s="83" t="e">
        <f t="shared" si="78"/>
        <v>#DIV/0!</v>
      </c>
      <c r="F140" s="53"/>
      <c r="G140" s="53"/>
      <c r="H140" s="53"/>
      <c r="I140" s="53"/>
      <c r="J140" s="53"/>
      <c r="K140" s="53"/>
      <c r="L140" s="83">
        <v>0</v>
      </c>
      <c r="M140" s="53"/>
      <c r="N140" s="53"/>
      <c r="O140" s="53"/>
      <c r="P140" s="53"/>
      <c r="Q140" s="53"/>
      <c r="R140" s="53"/>
      <c r="S140" s="53"/>
      <c r="T140" s="53"/>
      <c r="U140" s="121"/>
      <c r="V140" s="121"/>
      <c r="W140" s="53"/>
      <c r="X140" s="53"/>
      <c r="Y140" s="55">
        <f>C140+J140</f>
        <v>0</v>
      </c>
      <c r="Z140" s="56">
        <f>D140+K140</f>
        <v>0</v>
      </c>
      <c r="AA140" s="89" t="e">
        <f>Z140/Y140*100</f>
        <v>#DIV/0!</v>
      </c>
    </row>
    <row r="141" spans="1:27" s="16" customFormat="1" ht="18" customHeight="1" x14ac:dyDescent="0.2">
      <c r="A141" s="15" t="s">
        <v>180</v>
      </c>
      <c r="B141" s="34" t="s">
        <v>185</v>
      </c>
      <c r="C141" s="51">
        <v>1660000</v>
      </c>
      <c r="D141" s="51">
        <v>0</v>
      </c>
      <c r="E141" s="80">
        <f t="shared" si="78"/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80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120">
        <v>0</v>
      </c>
      <c r="V141" s="120">
        <v>0</v>
      </c>
      <c r="W141" s="51"/>
      <c r="X141" s="51"/>
      <c r="Y141" s="59">
        <f t="shared" si="81"/>
        <v>1660000</v>
      </c>
      <c r="Z141" s="58">
        <f t="shared" si="20"/>
        <v>0</v>
      </c>
      <c r="AA141" s="89">
        <f t="shared" si="82"/>
        <v>0</v>
      </c>
    </row>
    <row r="142" spans="1:27" s="62" customFormat="1" ht="22.5" customHeight="1" x14ac:dyDescent="0.2">
      <c r="A142" s="180" t="s">
        <v>17</v>
      </c>
      <c r="B142" s="181"/>
      <c r="C142" s="69">
        <f>C12+C16+C36+C40+C88+C95+C105+C110+C131</f>
        <v>365596025.26999998</v>
      </c>
      <c r="D142" s="69">
        <f>D12+D16+D36+D40+D88+D95+D105+D110+D131</f>
        <v>92021259.569999978</v>
      </c>
      <c r="E142" s="85">
        <f t="shared" si="78"/>
        <v>25.170202411812447</v>
      </c>
      <c r="F142" s="69">
        <f t="shared" ref="F142:K142" si="84">F12+F16+F36+F40+F88+F95+F105+F110+F131</f>
        <v>246336332.26999998</v>
      </c>
      <c r="G142" s="69">
        <f t="shared" si="84"/>
        <v>62553099.480000012</v>
      </c>
      <c r="H142" s="69">
        <f t="shared" si="84"/>
        <v>26737400</v>
      </c>
      <c r="I142" s="69">
        <f t="shared" si="84"/>
        <v>10472516.050000001</v>
      </c>
      <c r="J142" s="69">
        <f t="shared" si="84"/>
        <v>58587200</v>
      </c>
      <c r="K142" s="69">
        <f t="shared" si="84"/>
        <v>3500021.1999999997</v>
      </c>
      <c r="L142" s="85">
        <f>K142/J142*100</f>
        <v>5.9740373323865965</v>
      </c>
      <c r="M142" s="69">
        <f t="shared" ref="M142:V142" si="85">M12+M16+M36+M40+M88+M95+M105+M110+M131</f>
        <v>21085200</v>
      </c>
      <c r="N142" s="69">
        <f t="shared" si="85"/>
        <v>2367034.23</v>
      </c>
      <c r="O142" s="69">
        <f t="shared" si="85"/>
        <v>1086200</v>
      </c>
      <c r="P142" s="69">
        <f t="shared" si="85"/>
        <v>247382.69</v>
      </c>
      <c r="Q142" s="69">
        <f t="shared" si="85"/>
        <v>396100</v>
      </c>
      <c r="R142" s="69">
        <f t="shared" si="85"/>
        <v>42426.47</v>
      </c>
      <c r="S142" s="69">
        <f t="shared" si="85"/>
        <v>37502000</v>
      </c>
      <c r="T142" s="69">
        <f t="shared" si="85"/>
        <v>1132986.98</v>
      </c>
      <c r="U142" s="126">
        <f t="shared" si="85"/>
        <v>37495700</v>
      </c>
      <c r="V142" s="126">
        <f t="shared" si="85"/>
        <v>646791.21</v>
      </c>
      <c r="W142" s="69" t="e">
        <f>W12+W16+W40+W88+W95+W105+W110+W131</f>
        <v>#REF!</v>
      </c>
      <c r="X142" s="69" t="e">
        <f>X12+X16+X40+X88+X95+X105+X110+X131</f>
        <v>#REF!</v>
      </c>
      <c r="Y142" s="69">
        <f>Y12+Y16+Y36+Y40+Y88+Y95+Y105+Y110+Y131</f>
        <v>424283225.26999998</v>
      </c>
      <c r="Z142" s="69">
        <f>Z12+Z16+Z36+Z40+Z88+Z95+Z105+Z110+Z131</f>
        <v>95521280.769999981</v>
      </c>
      <c r="AA142" s="93">
        <f t="shared" si="82"/>
        <v>22.513565250950791</v>
      </c>
    </row>
    <row r="143" spans="1:27" s="62" customFormat="1" ht="31.5" customHeight="1" x14ac:dyDescent="0.2">
      <c r="A143" s="70" t="s">
        <v>186</v>
      </c>
      <c r="B143" s="33" t="s">
        <v>187</v>
      </c>
      <c r="C143" s="55">
        <v>1000000</v>
      </c>
      <c r="D143" s="55">
        <v>400000</v>
      </c>
      <c r="E143" s="86">
        <f>D143/C143*100</f>
        <v>40</v>
      </c>
      <c r="F143" s="55">
        <v>0</v>
      </c>
      <c r="G143" s="55">
        <v>0</v>
      </c>
      <c r="H143" s="55">
        <v>0</v>
      </c>
      <c r="I143" s="55">
        <v>0</v>
      </c>
      <c r="J143" s="55">
        <v>650000</v>
      </c>
      <c r="K143" s="55">
        <v>300000</v>
      </c>
      <c r="L143" s="82">
        <f>K143/J143*100</f>
        <v>46.153846153846153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650000</v>
      </c>
      <c r="T143" s="55">
        <v>300000</v>
      </c>
      <c r="U143" s="121">
        <v>650000</v>
      </c>
      <c r="V143" s="121">
        <v>300000</v>
      </c>
      <c r="W143" s="55"/>
      <c r="X143" s="55"/>
      <c r="Y143" s="55">
        <f>C143+J143</f>
        <v>1650000</v>
      </c>
      <c r="Z143" s="71">
        <f t="shared" si="20"/>
        <v>700000</v>
      </c>
      <c r="AA143" s="94">
        <f>Z143/Y143*100</f>
        <v>42.424242424242422</v>
      </c>
    </row>
    <row r="144" spans="1:27" s="62" customFormat="1" ht="36.75" customHeight="1" x14ac:dyDescent="0.2">
      <c r="A144" s="70" t="s">
        <v>278</v>
      </c>
      <c r="B144" s="33" t="s">
        <v>277</v>
      </c>
      <c r="C144" s="55">
        <v>399300</v>
      </c>
      <c r="D144" s="55">
        <v>99900</v>
      </c>
      <c r="E144" s="86">
        <f>D144/C144*100</f>
        <v>25.018782870022537</v>
      </c>
      <c r="F144" s="55">
        <v>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86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121">
        <v>0</v>
      </c>
      <c r="V144" s="121">
        <v>0</v>
      </c>
      <c r="W144" s="55" t="e">
        <f ca="1">#REF!+W145</f>
        <v>#REF!</v>
      </c>
      <c r="X144" s="55" t="e">
        <f ca="1">#REF!+X145</f>
        <v>#REF!</v>
      </c>
      <c r="Y144" s="55">
        <f>C144+J144</f>
        <v>399300</v>
      </c>
      <c r="Z144" s="71">
        <f>D144+K144</f>
        <v>99900</v>
      </c>
      <c r="AA144" s="94">
        <f>Z144/Y144*100</f>
        <v>25.018782870022537</v>
      </c>
    </row>
    <row r="145" spans="1:30" s="62" customFormat="1" ht="29.25" hidden="1" customHeight="1" x14ac:dyDescent="0.2">
      <c r="A145" s="70" t="s">
        <v>285</v>
      </c>
      <c r="B145" s="33" t="s">
        <v>286</v>
      </c>
      <c r="C145" s="55">
        <v>0</v>
      </c>
      <c r="D145" s="55">
        <v>0</v>
      </c>
      <c r="E145" s="86" t="e">
        <f>D145/C145*100</f>
        <v>#DIV/0!</v>
      </c>
      <c r="F145" s="55">
        <v>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86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121">
        <v>0</v>
      </c>
      <c r="V145" s="121">
        <v>0</v>
      </c>
      <c r="W145" s="55" t="e">
        <f ca="1">#REF!+W146</f>
        <v>#REF!</v>
      </c>
      <c r="X145" s="55" t="e">
        <f ca="1">#REF!+X146</f>
        <v>#REF!</v>
      </c>
      <c r="Y145" s="55">
        <f>C145+J145</f>
        <v>0</v>
      </c>
      <c r="Z145" s="71">
        <f>D145+K145</f>
        <v>0</v>
      </c>
      <c r="AA145" s="94" t="e">
        <f>Z145/Y145*100</f>
        <v>#DIV/0!</v>
      </c>
    </row>
    <row r="146" spans="1:30" s="67" customFormat="1" ht="25.5" customHeight="1" x14ac:dyDescent="0.25">
      <c r="A146" s="158" t="s">
        <v>230</v>
      </c>
      <c r="B146" s="159"/>
      <c r="C146" s="72">
        <f>C143+C144+C145</f>
        <v>1399300</v>
      </c>
      <c r="D146" s="72">
        <f>D143+D144+D145</f>
        <v>499900</v>
      </c>
      <c r="E146" s="87">
        <f>D146/C146*100</f>
        <v>35.725005359822774</v>
      </c>
      <c r="F146" s="72">
        <f t="shared" ref="F146:K146" si="86">F143+F144+F145</f>
        <v>0</v>
      </c>
      <c r="G146" s="72">
        <f t="shared" si="86"/>
        <v>0</v>
      </c>
      <c r="H146" s="72">
        <f t="shared" si="86"/>
        <v>0</v>
      </c>
      <c r="I146" s="72">
        <f t="shared" si="86"/>
        <v>0</v>
      </c>
      <c r="J146" s="72">
        <f t="shared" si="86"/>
        <v>650000</v>
      </c>
      <c r="K146" s="72">
        <f t="shared" si="86"/>
        <v>300000</v>
      </c>
      <c r="L146" s="87">
        <v>0</v>
      </c>
      <c r="M146" s="72">
        <f t="shared" ref="M146:V146" si="87">M143+M144+M145</f>
        <v>0</v>
      </c>
      <c r="N146" s="72">
        <f t="shared" si="87"/>
        <v>0</v>
      </c>
      <c r="O146" s="72">
        <f t="shared" si="87"/>
        <v>0</v>
      </c>
      <c r="P146" s="72">
        <f t="shared" si="87"/>
        <v>0</v>
      </c>
      <c r="Q146" s="72">
        <f t="shared" si="87"/>
        <v>0</v>
      </c>
      <c r="R146" s="72">
        <f t="shared" si="87"/>
        <v>0</v>
      </c>
      <c r="S146" s="72">
        <f t="shared" si="87"/>
        <v>650000</v>
      </c>
      <c r="T146" s="72">
        <f t="shared" si="87"/>
        <v>300000</v>
      </c>
      <c r="U146" s="131">
        <f t="shared" si="87"/>
        <v>650000</v>
      </c>
      <c r="V146" s="131">
        <f t="shared" si="87"/>
        <v>300000</v>
      </c>
      <c r="W146" s="72">
        <f ca="1">W143+W145</f>
        <v>0</v>
      </c>
      <c r="X146" s="72">
        <f ca="1">X143+X145</f>
        <v>0</v>
      </c>
      <c r="Y146" s="72">
        <f>Y143+Y144+Y145</f>
        <v>2049300</v>
      </c>
      <c r="Z146" s="72">
        <f>Z143+Z144+Z145</f>
        <v>799900</v>
      </c>
      <c r="AA146" s="95">
        <v>0</v>
      </c>
    </row>
    <row r="147" spans="1:30" s="62" customFormat="1" ht="27.75" customHeight="1" x14ac:dyDescent="0.2">
      <c r="A147" s="180" t="s">
        <v>231</v>
      </c>
      <c r="B147" s="181"/>
      <c r="C147" s="69">
        <f>C142+C146</f>
        <v>366995325.26999998</v>
      </c>
      <c r="D147" s="69">
        <f>D142+D146</f>
        <v>92521159.569999978</v>
      </c>
      <c r="E147" s="85">
        <f>D147/C147*100</f>
        <v>25.210446346130372</v>
      </c>
      <c r="F147" s="69">
        <f t="shared" ref="F147:K147" si="88">F142+F146</f>
        <v>246336332.26999998</v>
      </c>
      <c r="G147" s="69">
        <f t="shared" si="88"/>
        <v>62553099.480000012</v>
      </c>
      <c r="H147" s="69">
        <f t="shared" si="88"/>
        <v>26737400</v>
      </c>
      <c r="I147" s="69">
        <f t="shared" si="88"/>
        <v>10472516.050000001</v>
      </c>
      <c r="J147" s="69">
        <f t="shared" si="88"/>
        <v>59237200</v>
      </c>
      <c r="K147" s="69">
        <f t="shared" si="88"/>
        <v>3800021.1999999997</v>
      </c>
      <c r="L147" s="85">
        <f>K147/J147*100</f>
        <v>6.4149237303586251</v>
      </c>
      <c r="M147" s="69">
        <f t="shared" ref="M147:Z147" si="89">M142+M146</f>
        <v>21085200</v>
      </c>
      <c r="N147" s="69">
        <f t="shared" si="89"/>
        <v>2367034.23</v>
      </c>
      <c r="O147" s="69">
        <f t="shared" si="89"/>
        <v>1086200</v>
      </c>
      <c r="P147" s="69">
        <f t="shared" si="89"/>
        <v>247382.69</v>
      </c>
      <c r="Q147" s="69">
        <f t="shared" si="89"/>
        <v>396100</v>
      </c>
      <c r="R147" s="69">
        <f t="shared" si="89"/>
        <v>42426.47</v>
      </c>
      <c r="S147" s="69">
        <f t="shared" si="89"/>
        <v>38152000</v>
      </c>
      <c r="T147" s="69">
        <f t="shared" si="89"/>
        <v>1432986.98</v>
      </c>
      <c r="U147" s="126">
        <f t="shared" si="89"/>
        <v>38145700</v>
      </c>
      <c r="V147" s="126">
        <f t="shared" si="89"/>
        <v>946791.21</v>
      </c>
      <c r="W147" s="69">
        <f t="shared" ca="1" si="89"/>
        <v>342148352.97000003</v>
      </c>
      <c r="X147" s="69">
        <f t="shared" ca="1" si="89"/>
        <v>342148352.97000003</v>
      </c>
      <c r="Y147" s="69">
        <f t="shared" si="89"/>
        <v>426332525.26999998</v>
      </c>
      <c r="Z147" s="69">
        <f t="shared" si="89"/>
        <v>96321180.769999981</v>
      </c>
      <c r="AA147" s="93">
        <f>Z147/Y147*100</f>
        <v>22.592970289798782</v>
      </c>
    </row>
    <row r="148" spans="1:30" s="2" customFormat="1" ht="30" customHeight="1" x14ac:dyDescent="0.2">
      <c r="A148" s="3"/>
      <c r="C148" s="7"/>
      <c r="D148" s="7"/>
      <c r="E148" s="4"/>
      <c r="F148" s="7"/>
      <c r="G148" s="7"/>
      <c r="H148" s="7"/>
      <c r="I148" s="7"/>
      <c r="J148" s="7"/>
      <c r="K148" s="7"/>
      <c r="L148" s="4"/>
      <c r="M148" s="7"/>
      <c r="N148" s="7"/>
      <c r="O148" s="7"/>
      <c r="P148" s="7"/>
      <c r="Q148" s="7"/>
      <c r="R148" s="7"/>
      <c r="S148" s="7"/>
      <c r="T148" s="7"/>
      <c r="U148" s="117"/>
      <c r="V148" s="117"/>
      <c r="W148" s="7"/>
      <c r="X148" s="7"/>
      <c r="Y148" s="27"/>
      <c r="Z148" s="7"/>
      <c r="AA148" s="4"/>
      <c r="AB148" s="7"/>
      <c r="AC148" s="7"/>
      <c r="AD148" s="7"/>
    </row>
    <row r="149" spans="1:30" s="2" customFormat="1" ht="30.75" customHeight="1" x14ac:dyDescent="0.2">
      <c r="A149" s="3"/>
      <c r="C149" s="7"/>
      <c r="D149" s="7"/>
      <c r="E149" s="4"/>
      <c r="F149" s="7"/>
      <c r="G149" s="7"/>
      <c r="H149" s="7"/>
      <c r="I149" s="7"/>
      <c r="J149" s="7"/>
      <c r="K149" s="7"/>
      <c r="L149" s="4"/>
      <c r="M149" s="7"/>
      <c r="N149" s="7"/>
      <c r="O149" s="7"/>
      <c r="P149" s="7"/>
      <c r="Q149" s="7"/>
      <c r="R149" s="7"/>
      <c r="S149" s="7"/>
      <c r="T149" s="7"/>
      <c r="U149" s="117"/>
      <c r="V149" s="117"/>
      <c r="W149" s="7"/>
      <c r="X149" s="7"/>
      <c r="Y149" s="27"/>
      <c r="Z149" s="7"/>
      <c r="AA149" s="4"/>
      <c r="AB149" s="7"/>
      <c r="AC149" s="7"/>
      <c r="AD149" s="7"/>
    </row>
    <row r="150" spans="1:30" s="127" customFormat="1" ht="33" customHeight="1" x14ac:dyDescent="0.25">
      <c r="B150" s="140" t="s">
        <v>314</v>
      </c>
      <c r="C150" s="141"/>
      <c r="D150" s="141"/>
      <c r="E150" s="128" t="s">
        <v>315</v>
      </c>
      <c r="F150" s="128"/>
      <c r="G150" s="128"/>
      <c r="H150" s="129"/>
    </row>
    <row r="151" spans="1:30" s="2" customFormat="1" x14ac:dyDescent="0.2">
      <c r="A151" s="3"/>
      <c r="C151" s="7"/>
      <c r="D151" s="7"/>
      <c r="E151" s="4"/>
      <c r="F151" s="7"/>
      <c r="G151" s="7"/>
      <c r="H151" s="7"/>
      <c r="I151" s="7"/>
      <c r="J151" s="7"/>
      <c r="K151" s="7"/>
      <c r="L151" s="4"/>
      <c r="M151" s="7"/>
      <c r="N151" s="7"/>
      <c r="O151" s="7"/>
      <c r="P151" s="7"/>
      <c r="Q151" s="7"/>
      <c r="R151" s="7"/>
      <c r="S151" s="7"/>
      <c r="T151" s="7"/>
      <c r="U151" s="117"/>
      <c r="V151" s="117"/>
      <c r="W151" s="7"/>
      <c r="X151" s="7"/>
      <c r="Y151" s="27"/>
      <c r="Z151" s="7"/>
      <c r="AA151" s="4"/>
    </row>
    <row r="152" spans="1:30" s="2" customFormat="1" x14ac:dyDescent="0.2">
      <c r="A152" s="3"/>
      <c r="C152" s="7"/>
      <c r="D152" s="7"/>
      <c r="E152" s="4"/>
      <c r="F152" s="7"/>
      <c r="G152" s="7"/>
      <c r="H152" s="7"/>
      <c r="I152" s="7"/>
      <c r="J152" s="7"/>
      <c r="K152" s="7"/>
      <c r="L152" s="4"/>
      <c r="M152" s="7"/>
      <c r="N152" s="7"/>
      <c r="O152" s="7"/>
      <c r="P152" s="7"/>
      <c r="Q152" s="7"/>
      <c r="R152" s="7"/>
      <c r="S152" s="7"/>
      <c r="T152" s="7"/>
      <c r="U152" s="117"/>
      <c r="V152" s="117"/>
      <c r="W152" s="7"/>
      <c r="X152" s="7"/>
      <c r="Y152" s="27"/>
      <c r="Z152" s="7"/>
      <c r="AA152" s="4"/>
    </row>
    <row r="153" spans="1:30" s="2" customFormat="1" x14ac:dyDescent="0.2">
      <c r="A153" s="3"/>
      <c r="C153" s="7"/>
      <c r="D153" s="7"/>
      <c r="E153" s="4"/>
      <c r="F153" s="7"/>
      <c r="G153" s="7"/>
      <c r="H153" s="7"/>
      <c r="I153" s="7"/>
      <c r="J153" s="7"/>
      <c r="K153" s="7"/>
      <c r="L153" s="4"/>
      <c r="M153" s="7"/>
      <c r="N153" s="7"/>
      <c r="O153" s="7"/>
      <c r="P153" s="7"/>
      <c r="Q153" s="7"/>
      <c r="R153" s="7"/>
      <c r="S153" s="7"/>
      <c r="T153" s="7"/>
      <c r="U153" s="117"/>
      <c r="V153" s="117"/>
      <c r="W153" s="7"/>
      <c r="X153" s="7"/>
      <c r="Y153" s="27"/>
      <c r="Z153" s="7"/>
      <c r="AA153" s="4"/>
    </row>
    <row r="154" spans="1:30" s="2" customFormat="1" x14ac:dyDescent="0.2">
      <c r="A154" s="3"/>
      <c r="C154" s="7"/>
      <c r="D154" s="7"/>
      <c r="E154" s="4"/>
      <c r="F154" s="7"/>
      <c r="G154" s="7"/>
      <c r="H154" s="7"/>
      <c r="I154" s="7"/>
      <c r="J154" s="7"/>
      <c r="K154" s="7"/>
      <c r="L154" s="4"/>
      <c r="M154" s="7"/>
      <c r="N154" s="7"/>
      <c r="O154" s="7"/>
      <c r="P154" s="7"/>
      <c r="Q154" s="7"/>
      <c r="R154" s="7"/>
      <c r="S154" s="7"/>
      <c r="T154" s="7"/>
      <c r="U154" s="117"/>
      <c r="V154" s="117"/>
      <c r="W154" s="7"/>
      <c r="X154" s="7"/>
      <c r="Y154" s="27"/>
      <c r="Z154" s="7"/>
      <c r="AA154" s="4"/>
    </row>
    <row r="155" spans="1:30" s="2" customFormat="1" x14ac:dyDescent="0.2">
      <c r="A155" s="3"/>
      <c r="C155" s="7"/>
      <c r="D155" s="7"/>
      <c r="E155" s="4"/>
      <c r="F155" s="7"/>
      <c r="G155" s="7"/>
      <c r="H155" s="7"/>
      <c r="I155" s="7"/>
      <c r="J155" s="7"/>
      <c r="K155" s="7"/>
      <c r="L155" s="4"/>
      <c r="M155" s="7"/>
      <c r="N155" s="7"/>
      <c r="O155" s="7"/>
      <c r="P155" s="7"/>
      <c r="Q155" s="7"/>
      <c r="R155" s="7"/>
      <c r="S155" s="7"/>
      <c r="T155" s="7"/>
      <c r="U155" s="117"/>
      <c r="V155" s="117"/>
      <c r="W155" s="7"/>
      <c r="X155" s="7"/>
      <c r="Y155" s="27"/>
      <c r="Z155" s="7"/>
      <c r="AA155" s="4"/>
    </row>
    <row r="156" spans="1:30" s="2" customFormat="1" x14ac:dyDescent="0.2">
      <c r="A156" s="3"/>
      <c r="C156" s="7"/>
      <c r="D156" s="7"/>
      <c r="E156" s="4"/>
      <c r="F156" s="7"/>
      <c r="G156" s="7"/>
      <c r="H156" s="7"/>
      <c r="I156" s="7"/>
      <c r="J156" s="7"/>
      <c r="K156" s="7"/>
      <c r="L156" s="4"/>
      <c r="M156" s="7"/>
      <c r="N156" s="7"/>
      <c r="O156" s="7"/>
      <c r="P156" s="7"/>
      <c r="Q156" s="7"/>
      <c r="R156" s="7"/>
      <c r="S156" s="7"/>
      <c r="T156" s="7"/>
      <c r="U156" s="117"/>
      <c r="V156" s="117"/>
      <c r="W156" s="7"/>
      <c r="X156" s="7"/>
      <c r="Y156" s="27"/>
      <c r="Z156" s="7"/>
      <c r="AA156" s="4"/>
    </row>
    <row r="157" spans="1:30" s="2" customFormat="1" x14ac:dyDescent="0.2">
      <c r="A157" s="3"/>
      <c r="C157" s="7"/>
      <c r="D157" s="7"/>
      <c r="E157" s="4"/>
      <c r="F157" s="7"/>
      <c r="G157" s="7"/>
      <c r="H157" s="7"/>
      <c r="I157" s="7"/>
      <c r="J157" s="7"/>
      <c r="K157" s="7"/>
      <c r="L157" s="4"/>
      <c r="M157" s="7"/>
      <c r="N157" s="7"/>
      <c r="O157" s="7"/>
      <c r="P157" s="7"/>
      <c r="Q157" s="7"/>
      <c r="R157" s="7"/>
      <c r="S157" s="7"/>
      <c r="T157" s="7"/>
      <c r="U157" s="117"/>
      <c r="V157" s="117"/>
      <c r="W157" s="7"/>
      <c r="X157" s="7"/>
      <c r="Y157" s="27"/>
      <c r="Z157" s="7"/>
      <c r="AA157" s="4"/>
    </row>
    <row r="158" spans="1:30" s="2" customFormat="1" x14ac:dyDescent="0.2">
      <c r="A158" s="3"/>
      <c r="C158" s="7"/>
      <c r="D158" s="7"/>
      <c r="E158" s="4"/>
      <c r="F158" s="7"/>
      <c r="G158" s="7"/>
      <c r="H158" s="7"/>
      <c r="I158" s="7"/>
      <c r="J158" s="7"/>
      <c r="K158" s="7"/>
      <c r="L158" s="4"/>
      <c r="M158" s="7"/>
      <c r="N158" s="7"/>
      <c r="O158" s="7"/>
      <c r="P158" s="7"/>
      <c r="Q158" s="7"/>
      <c r="R158" s="7"/>
      <c r="S158" s="7"/>
      <c r="T158" s="7"/>
      <c r="U158" s="117"/>
      <c r="V158" s="117"/>
      <c r="W158" s="7"/>
      <c r="X158" s="7"/>
      <c r="Y158" s="27"/>
      <c r="Z158" s="7"/>
      <c r="AA158" s="4"/>
    </row>
    <row r="159" spans="1:30" s="2" customFormat="1" x14ac:dyDescent="0.2">
      <c r="A159" s="3"/>
      <c r="C159" s="7"/>
      <c r="D159" s="7"/>
      <c r="E159" s="4"/>
      <c r="F159" s="7"/>
      <c r="G159" s="7"/>
      <c r="H159" s="7"/>
      <c r="I159" s="7"/>
      <c r="J159" s="7"/>
      <c r="K159" s="7"/>
      <c r="L159" s="4"/>
      <c r="M159" s="7"/>
      <c r="N159" s="7"/>
      <c r="O159" s="7"/>
      <c r="P159" s="7"/>
      <c r="Q159" s="7"/>
      <c r="R159" s="7"/>
      <c r="S159" s="7"/>
      <c r="T159" s="7"/>
      <c r="U159" s="117"/>
      <c r="V159" s="117"/>
      <c r="W159" s="7"/>
      <c r="X159" s="7"/>
      <c r="Y159" s="27"/>
      <c r="Z159" s="7"/>
      <c r="AA159" s="4"/>
    </row>
    <row r="160" spans="1:30" s="2" customFormat="1" x14ac:dyDescent="0.2">
      <c r="A160" s="3"/>
      <c r="C160" s="7"/>
      <c r="D160" s="7"/>
      <c r="E160" s="4"/>
      <c r="F160" s="7"/>
      <c r="G160" s="7"/>
      <c r="H160" s="7"/>
      <c r="I160" s="7"/>
      <c r="J160" s="7"/>
      <c r="K160" s="7"/>
      <c r="L160" s="4"/>
      <c r="M160" s="7"/>
      <c r="N160" s="7"/>
      <c r="O160" s="7"/>
      <c r="P160" s="7"/>
      <c r="Q160" s="7"/>
      <c r="R160" s="7"/>
      <c r="S160" s="7"/>
      <c r="T160" s="7"/>
      <c r="U160" s="117"/>
      <c r="V160" s="117"/>
      <c r="W160" s="7"/>
      <c r="X160" s="7"/>
      <c r="Y160" s="27"/>
      <c r="Z160" s="7"/>
      <c r="AA160" s="4"/>
    </row>
    <row r="161" spans="1:27" s="2" customFormat="1" x14ac:dyDescent="0.2">
      <c r="A161" s="3"/>
      <c r="C161" s="7"/>
      <c r="D161" s="7"/>
      <c r="E161" s="4"/>
      <c r="F161" s="7"/>
      <c r="G161" s="7"/>
      <c r="H161" s="7"/>
      <c r="I161" s="7"/>
      <c r="J161" s="7"/>
      <c r="K161" s="7"/>
      <c r="L161" s="4"/>
      <c r="M161" s="7"/>
      <c r="N161" s="7"/>
      <c r="O161" s="7"/>
      <c r="P161" s="7"/>
      <c r="Q161" s="7"/>
      <c r="R161" s="7"/>
      <c r="S161" s="7"/>
      <c r="T161" s="7"/>
      <c r="U161" s="117"/>
      <c r="V161" s="117"/>
      <c r="W161" s="7"/>
      <c r="X161" s="7"/>
      <c r="Y161" s="27"/>
      <c r="Z161" s="7"/>
      <c r="AA161" s="4"/>
    </row>
    <row r="162" spans="1:27" s="2" customFormat="1" x14ac:dyDescent="0.2">
      <c r="A162" s="3"/>
      <c r="C162" s="7"/>
      <c r="D162" s="7"/>
      <c r="E162" s="4"/>
      <c r="F162" s="7"/>
      <c r="G162" s="7"/>
      <c r="H162" s="7"/>
      <c r="I162" s="7"/>
      <c r="J162" s="7"/>
      <c r="K162" s="7"/>
      <c r="L162" s="4"/>
      <c r="M162" s="7"/>
      <c r="N162" s="7"/>
      <c r="O162" s="7"/>
      <c r="P162" s="7"/>
      <c r="Q162" s="7"/>
      <c r="R162" s="7"/>
      <c r="S162" s="7"/>
      <c r="T162" s="7"/>
      <c r="U162" s="117"/>
      <c r="V162" s="117"/>
      <c r="W162" s="7"/>
      <c r="X162" s="7"/>
      <c r="Y162" s="27"/>
      <c r="Z162" s="7"/>
      <c r="AA162" s="4"/>
    </row>
    <row r="163" spans="1:27" s="2" customFormat="1" x14ac:dyDescent="0.2">
      <c r="A163" s="3"/>
      <c r="C163" s="7"/>
      <c r="D163" s="7"/>
      <c r="E163" s="4"/>
      <c r="F163" s="7"/>
      <c r="G163" s="7"/>
      <c r="H163" s="7"/>
      <c r="I163" s="7"/>
      <c r="J163" s="7"/>
      <c r="K163" s="7"/>
      <c r="L163" s="4"/>
      <c r="M163" s="7"/>
      <c r="N163" s="7"/>
      <c r="O163" s="7"/>
      <c r="P163" s="7"/>
      <c r="Q163" s="7"/>
      <c r="R163" s="7"/>
      <c r="S163" s="7"/>
      <c r="T163" s="7"/>
      <c r="U163" s="117"/>
      <c r="V163" s="117"/>
      <c r="W163" s="7"/>
      <c r="X163" s="7"/>
      <c r="Y163" s="27"/>
      <c r="Z163" s="7"/>
      <c r="AA163" s="4"/>
    </row>
    <row r="164" spans="1:27" s="2" customForma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4"/>
      <c r="M164" s="7"/>
      <c r="N164" s="7"/>
      <c r="O164" s="7"/>
      <c r="P164" s="7"/>
      <c r="Q164" s="7"/>
      <c r="R164" s="7"/>
      <c r="S164" s="7"/>
      <c r="T164" s="7"/>
      <c r="U164" s="117"/>
      <c r="V164" s="117"/>
      <c r="W164" s="7"/>
      <c r="X164" s="7"/>
      <c r="Y164" s="27"/>
      <c r="Z164" s="7"/>
      <c r="AA164" s="4"/>
    </row>
    <row r="165" spans="1:27" s="2" customForma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4"/>
      <c r="M165" s="7"/>
      <c r="N165" s="7"/>
      <c r="O165" s="7"/>
      <c r="P165" s="7"/>
      <c r="Q165" s="7"/>
      <c r="R165" s="7"/>
      <c r="S165" s="7"/>
      <c r="T165" s="7"/>
      <c r="U165" s="117"/>
      <c r="V165" s="117"/>
      <c r="W165" s="7"/>
      <c r="X165" s="7"/>
      <c r="Y165" s="27"/>
      <c r="Z165" s="7"/>
      <c r="AA165" s="4"/>
    </row>
    <row r="166" spans="1:27" s="2" customFormat="1" x14ac:dyDescent="0.2">
      <c r="A166" s="3"/>
      <c r="C166" s="7"/>
      <c r="D166" s="7"/>
      <c r="E166" s="4"/>
      <c r="F166" s="7"/>
      <c r="G166" s="7"/>
      <c r="H166" s="7"/>
      <c r="I166" s="7"/>
      <c r="J166" s="7"/>
      <c r="K166" s="7"/>
      <c r="L166" s="4"/>
      <c r="M166" s="7"/>
      <c r="N166" s="7"/>
      <c r="O166" s="7"/>
      <c r="P166" s="7"/>
      <c r="Q166" s="7"/>
      <c r="R166" s="7"/>
      <c r="S166" s="7"/>
      <c r="T166" s="7"/>
      <c r="U166" s="117"/>
      <c r="V166" s="117"/>
      <c r="W166" s="7"/>
      <c r="X166" s="7"/>
      <c r="Y166" s="27"/>
      <c r="Z166" s="7"/>
      <c r="AA166" s="4"/>
    </row>
    <row r="167" spans="1:27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4"/>
      <c r="M167" s="7"/>
      <c r="N167" s="7"/>
      <c r="O167" s="7"/>
      <c r="P167" s="7"/>
      <c r="Q167" s="7"/>
      <c r="R167" s="7"/>
      <c r="S167" s="7"/>
      <c r="T167" s="7"/>
      <c r="U167" s="117"/>
      <c r="V167" s="117"/>
      <c r="W167" s="7"/>
      <c r="X167" s="7"/>
      <c r="Y167" s="27"/>
      <c r="Z167" s="7"/>
      <c r="AA167" s="4"/>
    </row>
    <row r="168" spans="1:27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4"/>
      <c r="M168" s="7"/>
      <c r="N168" s="7"/>
      <c r="O168" s="7"/>
      <c r="P168" s="7"/>
      <c r="Q168" s="7"/>
      <c r="R168" s="7"/>
      <c r="S168" s="7"/>
      <c r="T168" s="7"/>
      <c r="U168" s="117"/>
      <c r="V168" s="117"/>
      <c r="W168" s="7"/>
      <c r="X168" s="7"/>
      <c r="Y168" s="27"/>
      <c r="Z168" s="7"/>
      <c r="AA168" s="4"/>
    </row>
    <row r="169" spans="1:27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4"/>
      <c r="M169" s="7"/>
      <c r="N169" s="7"/>
      <c r="O169" s="7"/>
      <c r="P169" s="7"/>
      <c r="Q169" s="7"/>
      <c r="R169" s="7"/>
      <c r="S169" s="7"/>
      <c r="T169" s="7"/>
      <c r="U169" s="117"/>
      <c r="V169" s="117"/>
      <c r="W169" s="7"/>
      <c r="X169" s="7"/>
      <c r="Y169" s="27"/>
      <c r="Z169" s="7"/>
      <c r="AA169" s="4"/>
    </row>
    <row r="170" spans="1:27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4"/>
      <c r="M170" s="7"/>
      <c r="N170" s="7"/>
      <c r="O170" s="7"/>
      <c r="P170" s="7"/>
      <c r="Q170" s="7"/>
      <c r="R170" s="7"/>
      <c r="S170" s="7"/>
      <c r="T170" s="7"/>
      <c r="U170" s="117"/>
      <c r="V170" s="117"/>
      <c r="W170" s="7"/>
      <c r="X170" s="7"/>
      <c r="Y170" s="27"/>
      <c r="Z170" s="7"/>
      <c r="AA170" s="4"/>
    </row>
    <row r="171" spans="1:27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4"/>
      <c r="M171" s="7"/>
      <c r="N171" s="7"/>
      <c r="O171" s="7"/>
      <c r="P171" s="7"/>
      <c r="Q171" s="7"/>
      <c r="R171" s="7"/>
      <c r="S171" s="7"/>
      <c r="T171" s="7"/>
      <c r="U171" s="117"/>
      <c r="V171" s="117"/>
      <c r="W171" s="7"/>
      <c r="X171" s="7"/>
      <c r="Y171" s="27"/>
      <c r="Z171" s="7"/>
      <c r="AA171" s="4"/>
    </row>
    <row r="172" spans="1:27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4"/>
      <c r="M172" s="7"/>
      <c r="N172" s="7"/>
      <c r="O172" s="7"/>
      <c r="P172" s="7"/>
      <c r="Q172" s="7"/>
      <c r="R172" s="7"/>
      <c r="S172" s="7"/>
      <c r="T172" s="7"/>
      <c r="U172" s="117"/>
      <c r="V172" s="117"/>
      <c r="W172" s="7"/>
      <c r="X172" s="7"/>
      <c r="Y172" s="27"/>
      <c r="Z172" s="7"/>
      <c r="AA172" s="4"/>
    </row>
    <row r="173" spans="1:27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4"/>
      <c r="M173" s="7"/>
      <c r="N173" s="7"/>
      <c r="O173" s="7"/>
      <c r="P173" s="7"/>
      <c r="Q173" s="7"/>
      <c r="R173" s="7"/>
      <c r="S173" s="7"/>
      <c r="T173" s="7"/>
      <c r="U173" s="117"/>
      <c r="V173" s="117"/>
      <c r="W173" s="7"/>
      <c r="X173" s="7"/>
      <c r="Y173" s="27"/>
      <c r="Z173" s="7"/>
      <c r="AA173" s="4"/>
    </row>
    <row r="174" spans="1:27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4"/>
      <c r="M174" s="7"/>
      <c r="N174" s="7"/>
      <c r="O174" s="7"/>
      <c r="P174" s="7"/>
      <c r="Q174" s="7"/>
      <c r="R174" s="7"/>
      <c r="S174" s="7"/>
      <c r="T174" s="7"/>
      <c r="U174" s="117"/>
      <c r="V174" s="117"/>
      <c r="W174" s="7"/>
      <c r="X174" s="7"/>
      <c r="Y174" s="27"/>
      <c r="Z174" s="7"/>
      <c r="AA174" s="4"/>
    </row>
    <row r="175" spans="1:27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4"/>
      <c r="M175" s="7"/>
      <c r="N175" s="7"/>
      <c r="O175" s="7"/>
      <c r="P175" s="7"/>
      <c r="Q175" s="7"/>
      <c r="R175" s="7"/>
      <c r="S175" s="7"/>
      <c r="T175" s="7"/>
      <c r="U175" s="117"/>
      <c r="V175" s="117"/>
      <c r="W175" s="7"/>
      <c r="X175" s="7"/>
      <c r="Y175" s="27"/>
      <c r="Z175" s="7"/>
      <c r="AA175" s="4"/>
    </row>
    <row r="176" spans="1:27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4"/>
      <c r="M176" s="7"/>
      <c r="N176" s="7"/>
      <c r="O176" s="7"/>
      <c r="P176" s="7"/>
      <c r="Q176" s="7"/>
      <c r="R176" s="7"/>
      <c r="S176" s="7"/>
      <c r="T176" s="7"/>
      <c r="U176" s="117"/>
      <c r="V176" s="117"/>
      <c r="W176" s="7"/>
      <c r="X176" s="7"/>
      <c r="Y176" s="27"/>
      <c r="Z176" s="7"/>
      <c r="AA176" s="4"/>
    </row>
    <row r="177" spans="1:27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4"/>
      <c r="M177" s="7"/>
      <c r="N177" s="7"/>
      <c r="O177" s="7"/>
      <c r="P177" s="7"/>
      <c r="Q177" s="7"/>
      <c r="R177" s="7"/>
      <c r="S177" s="7"/>
      <c r="T177" s="7"/>
      <c r="U177" s="117"/>
      <c r="V177" s="117"/>
      <c r="W177" s="7"/>
      <c r="X177" s="7"/>
      <c r="Y177" s="27"/>
      <c r="Z177" s="7"/>
      <c r="AA177" s="4"/>
    </row>
    <row r="178" spans="1:27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4"/>
      <c r="M178" s="7"/>
      <c r="N178" s="7"/>
      <c r="O178" s="7"/>
      <c r="P178" s="7"/>
      <c r="Q178" s="7"/>
      <c r="R178" s="7"/>
      <c r="S178" s="7"/>
      <c r="T178" s="7"/>
      <c r="U178" s="117"/>
      <c r="V178" s="117"/>
      <c r="W178" s="7"/>
      <c r="X178" s="7"/>
      <c r="Y178" s="27"/>
      <c r="Z178" s="7"/>
      <c r="AA178" s="4"/>
    </row>
    <row r="179" spans="1:27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4"/>
      <c r="M179" s="7"/>
      <c r="N179" s="7"/>
      <c r="O179" s="7"/>
      <c r="P179" s="7"/>
      <c r="Q179" s="7"/>
      <c r="R179" s="7"/>
      <c r="S179" s="7"/>
      <c r="T179" s="7"/>
      <c r="U179" s="117"/>
      <c r="V179" s="117"/>
      <c r="W179" s="7"/>
      <c r="X179" s="7"/>
      <c r="Y179" s="27"/>
      <c r="Z179" s="7"/>
      <c r="AA179" s="4"/>
    </row>
    <row r="180" spans="1:27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4"/>
      <c r="M180" s="7"/>
      <c r="N180" s="7"/>
      <c r="O180" s="7"/>
      <c r="P180" s="7"/>
      <c r="Q180" s="7"/>
      <c r="R180" s="7"/>
      <c r="S180" s="7"/>
      <c r="T180" s="7"/>
      <c r="U180" s="117"/>
      <c r="V180" s="117"/>
      <c r="W180" s="7"/>
      <c r="X180" s="7"/>
      <c r="Y180" s="27"/>
      <c r="Z180" s="7"/>
      <c r="AA180" s="4"/>
    </row>
    <row r="181" spans="1:27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4"/>
      <c r="M181" s="7"/>
      <c r="N181" s="7"/>
      <c r="O181" s="7"/>
      <c r="P181" s="7"/>
      <c r="Q181" s="7"/>
      <c r="R181" s="7"/>
      <c r="S181" s="7"/>
      <c r="T181" s="7"/>
      <c r="U181" s="117"/>
      <c r="V181" s="117"/>
      <c r="W181" s="7"/>
      <c r="X181" s="7"/>
      <c r="Y181" s="27"/>
      <c r="Z181" s="7"/>
      <c r="AA181" s="4"/>
    </row>
    <row r="182" spans="1:27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4"/>
      <c r="M182" s="7"/>
      <c r="N182" s="7"/>
      <c r="O182" s="7"/>
      <c r="P182" s="7"/>
      <c r="Q182" s="7"/>
      <c r="R182" s="7"/>
      <c r="S182" s="7"/>
      <c r="T182" s="7"/>
      <c r="U182" s="117"/>
      <c r="V182" s="117"/>
      <c r="W182" s="7"/>
      <c r="X182" s="7"/>
      <c r="Y182" s="27"/>
      <c r="Z182" s="7"/>
      <c r="AA182" s="4"/>
    </row>
    <row r="183" spans="1:27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4"/>
      <c r="M183" s="7"/>
      <c r="N183" s="7"/>
      <c r="O183" s="7"/>
      <c r="P183" s="7"/>
      <c r="Q183" s="7"/>
      <c r="R183" s="7"/>
      <c r="S183" s="7"/>
      <c r="T183" s="7"/>
      <c r="U183" s="117"/>
      <c r="V183" s="117"/>
      <c r="W183" s="7"/>
      <c r="X183" s="7"/>
      <c r="Y183" s="27"/>
      <c r="Z183" s="7"/>
      <c r="AA183" s="4"/>
    </row>
    <row r="184" spans="1:27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4"/>
      <c r="M184" s="7"/>
      <c r="N184" s="7"/>
      <c r="O184" s="7"/>
      <c r="P184" s="7"/>
      <c r="Q184" s="7"/>
      <c r="R184" s="7"/>
      <c r="S184" s="7"/>
      <c r="T184" s="7"/>
      <c r="U184" s="117"/>
      <c r="V184" s="117"/>
      <c r="W184" s="7"/>
      <c r="X184" s="7"/>
      <c r="Y184" s="27"/>
      <c r="Z184" s="7"/>
      <c r="AA184" s="4"/>
    </row>
    <row r="185" spans="1:27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4"/>
      <c r="M185" s="7"/>
      <c r="N185" s="7"/>
      <c r="O185" s="7"/>
      <c r="P185" s="7"/>
      <c r="Q185" s="7"/>
      <c r="R185" s="7"/>
      <c r="S185" s="7"/>
      <c r="T185" s="7"/>
      <c r="U185" s="117"/>
      <c r="V185" s="117"/>
      <c r="W185" s="7"/>
      <c r="X185" s="7"/>
      <c r="Y185" s="27"/>
      <c r="Z185" s="7"/>
      <c r="AA185" s="4"/>
    </row>
    <row r="186" spans="1:27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4"/>
      <c r="M186" s="7"/>
      <c r="N186" s="7"/>
      <c r="O186" s="7"/>
      <c r="P186" s="7"/>
      <c r="Q186" s="7"/>
      <c r="R186" s="7"/>
      <c r="S186" s="7"/>
      <c r="T186" s="7"/>
      <c r="U186" s="117"/>
      <c r="V186" s="117"/>
      <c r="W186" s="7"/>
      <c r="X186" s="7"/>
      <c r="Y186" s="27"/>
      <c r="Z186" s="7"/>
      <c r="AA186" s="4"/>
    </row>
    <row r="187" spans="1:27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4"/>
      <c r="M187" s="7"/>
      <c r="N187" s="7"/>
      <c r="O187" s="7"/>
      <c r="P187" s="7"/>
      <c r="Q187" s="7"/>
      <c r="R187" s="7"/>
      <c r="S187" s="7"/>
      <c r="T187" s="7"/>
      <c r="U187" s="117"/>
      <c r="V187" s="117"/>
      <c r="W187" s="7"/>
      <c r="X187" s="7"/>
      <c r="Y187" s="27"/>
      <c r="Z187" s="7"/>
      <c r="AA187" s="4"/>
    </row>
    <row r="188" spans="1:27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4"/>
      <c r="M188" s="7"/>
      <c r="N188" s="7"/>
      <c r="O188" s="7"/>
      <c r="P188" s="7"/>
      <c r="Q188" s="7"/>
      <c r="R188" s="7"/>
      <c r="S188" s="7"/>
      <c r="T188" s="7"/>
      <c r="U188" s="117"/>
      <c r="V188" s="117"/>
      <c r="W188" s="7"/>
      <c r="X188" s="7"/>
      <c r="Y188" s="27"/>
      <c r="Z188" s="7"/>
      <c r="AA188" s="4"/>
    </row>
    <row r="189" spans="1:27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4"/>
      <c r="M189" s="7"/>
      <c r="N189" s="7"/>
      <c r="O189" s="7"/>
      <c r="P189" s="7"/>
      <c r="Q189" s="7"/>
      <c r="R189" s="7"/>
      <c r="S189" s="7"/>
      <c r="T189" s="7"/>
      <c r="U189" s="117"/>
      <c r="V189" s="117"/>
      <c r="W189" s="7"/>
      <c r="X189" s="7"/>
      <c r="Y189" s="27"/>
      <c r="Z189" s="7"/>
      <c r="AA189" s="4"/>
    </row>
    <row r="190" spans="1:27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4"/>
      <c r="M190" s="7"/>
      <c r="N190" s="7"/>
      <c r="O190" s="7"/>
      <c r="P190" s="7"/>
      <c r="Q190" s="7"/>
      <c r="R190" s="7"/>
      <c r="S190" s="7"/>
      <c r="T190" s="7"/>
      <c r="U190" s="117"/>
      <c r="V190" s="117"/>
      <c r="W190" s="7"/>
      <c r="X190" s="7"/>
      <c r="Y190" s="27"/>
      <c r="Z190" s="7"/>
      <c r="AA190" s="4"/>
    </row>
    <row r="191" spans="1:27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4"/>
      <c r="M191" s="7"/>
      <c r="N191" s="7"/>
      <c r="O191" s="7"/>
      <c r="P191" s="7"/>
      <c r="Q191" s="7"/>
      <c r="R191" s="7"/>
      <c r="S191" s="7"/>
      <c r="T191" s="7"/>
      <c r="U191" s="117"/>
      <c r="V191" s="117"/>
      <c r="W191" s="7"/>
      <c r="X191" s="7"/>
      <c r="Y191" s="27"/>
      <c r="Z191" s="7"/>
      <c r="AA191" s="4"/>
    </row>
    <row r="192" spans="1:27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4"/>
      <c r="M192" s="7"/>
      <c r="N192" s="7"/>
      <c r="O192" s="7"/>
      <c r="P192" s="7"/>
      <c r="Q192" s="7"/>
      <c r="R192" s="7"/>
      <c r="S192" s="7"/>
      <c r="T192" s="7"/>
      <c r="U192" s="117"/>
      <c r="V192" s="117"/>
      <c r="W192" s="7"/>
      <c r="X192" s="7"/>
      <c r="Y192" s="27"/>
      <c r="Z192" s="7"/>
      <c r="AA192" s="4"/>
    </row>
    <row r="193" spans="1:27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4"/>
      <c r="M193" s="7"/>
      <c r="N193" s="7"/>
      <c r="O193" s="7"/>
      <c r="P193" s="7"/>
      <c r="Q193" s="7"/>
      <c r="R193" s="7"/>
      <c r="S193" s="7"/>
      <c r="T193" s="7"/>
      <c r="U193" s="117"/>
      <c r="V193" s="117"/>
      <c r="W193" s="7"/>
      <c r="X193" s="7"/>
      <c r="Y193" s="27"/>
      <c r="Z193" s="7"/>
      <c r="AA193" s="4"/>
    </row>
    <row r="194" spans="1:27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4"/>
      <c r="M194" s="7"/>
      <c r="N194" s="7"/>
      <c r="O194" s="7"/>
      <c r="P194" s="7"/>
      <c r="Q194" s="7"/>
      <c r="R194" s="7"/>
      <c r="S194" s="7"/>
      <c r="T194" s="7"/>
      <c r="U194" s="117"/>
      <c r="V194" s="117"/>
      <c r="W194" s="7"/>
      <c r="X194" s="7"/>
      <c r="Y194" s="27"/>
      <c r="Z194" s="7"/>
      <c r="AA194" s="4"/>
    </row>
    <row r="195" spans="1:27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4"/>
      <c r="M195" s="7"/>
      <c r="N195" s="7"/>
      <c r="O195" s="7"/>
      <c r="P195" s="7"/>
      <c r="Q195" s="7"/>
      <c r="R195" s="7"/>
      <c r="S195" s="7"/>
      <c r="T195" s="7"/>
      <c r="U195" s="117"/>
      <c r="V195" s="117"/>
      <c r="W195" s="7"/>
      <c r="X195" s="7"/>
      <c r="Y195" s="27"/>
      <c r="Z195" s="7"/>
      <c r="AA195" s="4"/>
    </row>
    <row r="196" spans="1:27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4"/>
      <c r="M196" s="7"/>
      <c r="N196" s="7"/>
      <c r="O196" s="7"/>
      <c r="P196" s="7"/>
      <c r="Q196" s="7"/>
      <c r="R196" s="7"/>
      <c r="S196" s="7"/>
      <c r="T196" s="7"/>
      <c r="U196" s="117"/>
      <c r="V196" s="117"/>
      <c r="W196" s="7"/>
      <c r="X196" s="7"/>
      <c r="Y196" s="27"/>
      <c r="Z196" s="7"/>
      <c r="AA196" s="4"/>
    </row>
    <row r="197" spans="1:27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4"/>
      <c r="M197" s="7"/>
      <c r="N197" s="7"/>
      <c r="O197" s="7"/>
      <c r="P197" s="7"/>
      <c r="Q197" s="7"/>
      <c r="R197" s="7"/>
      <c r="S197" s="7"/>
      <c r="T197" s="7"/>
      <c r="U197" s="117"/>
      <c r="V197" s="117"/>
      <c r="W197" s="7"/>
      <c r="X197" s="7"/>
      <c r="Y197" s="27"/>
      <c r="Z197" s="7"/>
      <c r="AA197" s="4"/>
    </row>
    <row r="198" spans="1:27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4"/>
      <c r="M198" s="7"/>
      <c r="N198" s="7"/>
      <c r="O198" s="7"/>
      <c r="P198" s="7"/>
      <c r="Q198" s="7"/>
      <c r="R198" s="7"/>
      <c r="S198" s="7"/>
      <c r="T198" s="7"/>
      <c r="U198" s="117"/>
      <c r="V198" s="117"/>
      <c r="W198" s="7"/>
      <c r="X198" s="7"/>
      <c r="Y198" s="27"/>
      <c r="Z198" s="7"/>
      <c r="AA198" s="4"/>
    </row>
    <row r="199" spans="1:27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4"/>
      <c r="M199" s="7"/>
      <c r="N199" s="7"/>
      <c r="O199" s="7"/>
      <c r="P199" s="7"/>
      <c r="Q199" s="7"/>
      <c r="R199" s="7"/>
      <c r="S199" s="7"/>
      <c r="T199" s="7"/>
      <c r="U199" s="117"/>
      <c r="V199" s="117"/>
      <c r="W199" s="7"/>
      <c r="X199" s="7"/>
      <c r="Y199" s="27"/>
      <c r="Z199" s="7"/>
      <c r="AA199" s="4"/>
    </row>
    <row r="200" spans="1:27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4"/>
      <c r="M200" s="7"/>
      <c r="N200" s="7"/>
      <c r="O200" s="7"/>
      <c r="P200" s="7"/>
      <c r="Q200" s="7"/>
      <c r="R200" s="7"/>
      <c r="S200" s="7"/>
      <c r="T200" s="7"/>
      <c r="U200" s="117"/>
      <c r="V200" s="117"/>
      <c r="W200" s="7"/>
      <c r="X200" s="7"/>
      <c r="Y200" s="27"/>
      <c r="Z200" s="7"/>
      <c r="AA200" s="4"/>
    </row>
    <row r="201" spans="1:27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4"/>
      <c r="M201" s="7"/>
      <c r="N201" s="7"/>
      <c r="O201" s="7"/>
      <c r="P201" s="7"/>
      <c r="Q201" s="7"/>
      <c r="R201" s="7"/>
      <c r="S201" s="7"/>
      <c r="T201" s="7"/>
      <c r="U201" s="117"/>
      <c r="V201" s="117"/>
      <c r="W201" s="7"/>
      <c r="X201" s="7"/>
      <c r="Y201" s="27"/>
      <c r="Z201" s="7"/>
      <c r="AA201" s="4"/>
    </row>
    <row r="202" spans="1:27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4"/>
      <c r="M202" s="7"/>
      <c r="N202" s="7"/>
      <c r="O202" s="7"/>
      <c r="P202" s="7"/>
      <c r="Q202" s="7"/>
      <c r="R202" s="7"/>
      <c r="S202" s="7"/>
      <c r="T202" s="7"/>
      <c r="U202" s="117"/>
      <c r="V202" s="117"/>
      <c r="W202" s="7"/>
      <c r="X202" s="7"/>
      <c r="Y202" s="27"/>
      <c r="Z202" s="7"/>
      <c r="AA202" s="4"/>
    </row>
    <row r="203" spans="1:27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4"/>
      <c r="M203" s="7"/>
      <c r="N203" s="7"/>
      <c r="O203" s="7"/>
      <c r="P203" s="7"/>
      <c r="Q203" s="7"/>
      <c r="R203" s="7"/>
      <c r="S203" s="7"/>
      <c r="T203" s="7"/>
      <c r="U203" s="117"/>
      <c r="V203" s="117"/>
      <c r="W203" s="7"/>
      <c r="X203" s="7"/>
      <c r="Y203" s="27"/>
      <c r="Z203" s="7"/>
      <c r="AA203" s="4"/>
    </row>
    <row r="204" spans="1:27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4"/>
      <c r="M204" s="7"/>
      <c r="N204" s="7"/>
      <c r="O204" s="7"/>
      <c r="P204" s="7"/>
      <c r="Q204" s="7"/>
      <c r="R204" s="7"/>
      <c r="S204" s="7"/>
      <c r="T204" s="7"/>
      <c r="U204" s="117"/>
      <c r="V204" s="117"/>
      <c r="W204" s="7"/>
      <c r="X204" s="7"/>
      <c r="Y204" s="27"/>
      <c r="Z204" s="7"/>
      <c r="AA204" s="4"/>
    </row>
    <row r="205" spans="1:27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4"/>
      <c r="M205" s="7"/>
      <c r="N205" s="7"/>
      <c r="O205" s="7"/>
      <c r="P205" s="7"/>
      <c r="Q205" s="7"/>
      <c r="R205" s="7"/>
      <c r="S205" s="7"/>
      <c r="T205" s="7"/>
      <c r="U205" s="117"/>
      <c r="V205" s="117"/>
      <c r="W205" s="7"/>
      <c r="X205" s="7"/>
      <c r="Y205" s="27"/>
      <c r="Z205" s="7"/>
      <c r="AA205" s="4"/>
    </row>
    <row r="206" spans="1:27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4"/>
      <c r="M206" s="7"/>
      <c r="N206" s="7"/>
      <c r="O206" s="7"/>
      <c r="P206" s="7"/>
      <c r="Q206" s="7"/>
      <c r="R206" s="7"/>
      <c r="S206" s="7"/>
      <c r="T206" s="7"/>
      <c r="U206" s="117"/>
      <c r="V206" s="117"/>
      <c r="W206" s="7"/>
      <c r="X206" s="7"/>
      <c r="Y206" s="27"/>
      <c r="Z206" s="7"/>
      <c r="AA206" s="4"/>
    </row>
    <row r="207" spans="1:27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4"/>
      <c r="M207" s="7"/>
      <c r="N207" s="7"/>
      <c r="O207" s="7"/>
      <c r="P207" s="7"/>
      <c r="Q207" s="7"/>
      <c r="R207" s="7"/>
      <c r="S207" s="7"/>
      <c r="T207" s="7"/>
      <c r="U207" s="117"/>
      <c r="V207" s="117"/>
      <c r="W207" s="7"/>
      <c r="X207" s="7"/>
      <c r="Y207" s="27"/>
      <c r="Z207" s="7"/>
      <c r="AA207" s="4"/>
    </row>
    <row r="208" spans="1:27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4"/>
      <c r="M208" s="7"/>
      <c r="N208" s="7"/>
      <c r="O208" s="7"/>
      <c r="P208" s="7"/>
      <c r="Q208" s="7"/>
      <c r="R208" s="7"/>
      <c r="S208" s="7"/>
      <c r="T208" s="7"/>
      <c r="U208" s="117"/>
      <c r="V208" s="117"/>
      <c r="W208" s="7"/>
      <c r="X208" s="7"/>
      <c r="Y208" s="27"/>
      <c r="Z208" s="7"/>
      <c r="AA208" s="4"/>
    </row>
    <row r="209" spans="1:27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4"/>
      <c r="M209" s="7"/>
      <c r="N209" s="7"/>
      <c r="O209" s="7"/>
      <c r="P209" s="7"/>
      <c r="Q209" s="7"/>
      <c r="R209" s="7"/>
      <c r="S209" s="7"/>
      <c r="T209" s="7"/>
      <c r="U209" s="117"/>
      <c r="V209" s="117"/>
      <c r="W209" s="7"/>
      <c r="X209" s="7"/>
      <c r="Y209" s="27"/>
      <c r="Z209" s="7"/>
      <c r="AA209" s="4"/>
    </row>
    <row r="210" spans="1:27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4"/>
      <c r="M210" s="7"/>
      <c r="N210" s="7"/>
      <c r="O210" s="7"/>
      <c r="P210" s="7"/>
      <c r="Q210" s="7"/>
      <c r="R210" s="7"/>
      <c r="S210" s="7"/>
      <c r="T210" s="7"/>
      <c r="U210" s="117"/>
      <c r="V210" s="117"/>
      <c r="W210" s="7"/>
      <c r="X210" s="7"/>
      <c r="Y210" s="27"/>
      <c r="Z210" s="7"/>
      <c r="AA210" s="4"/>
    </row>
    <row r="211" spans="1:27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4"/>
      <c r="M211" s="7"/>
      <c r="N211" s="7"/>
      <c r="O211" s="7"/>
      <c r="P211" s="7"/>
      <c r="Q211" s="7"/>
      <c r="R211" s="7"/>
      <c r="S211" s="7"/>
      <c r="T211" s="7"/>
      <c r="U211" s="117"/>
      <c r="V211" s="117"/>
      <c r="W211" s="7"/>
      <c r="X211" s="7"/>
      <c r="Y211" s="27"/>
      <c r="Z211" s="7"/>
      <c r="AA211" s="4"/>
    </row>
    <row r="212" spans="1:27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4"/>
      <c r="M212" s="7"/>
      <c r="N212" s="7"/>
      <c r="O212" s="7"/>
      <c r="P212" s="7"/>
      <c r="Q212" s="7"/>
      <c r="R212" s="7"/>
      <c r="S212" s="7"/>
      <c r="T212" s="7"/>
      <c r="U212" s="117"/>
      <c r="V212" s="117"/>
      <c r="W212" s="7"/>
      <c r="X212" s="7"/>
      <c r="Y212" s="27"/>
      <c r="Z212" s="7"/>
      <c r="AA212" s="4"/>
    </row>
    <row r="213" spans="1:27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4"/>
      <c r="M213" s="7"/>
      <c r="N213" s="7"/>
      <c r="O213" s="7"/>
      <c r="P213" s="7"/>
      <c r="Q213" s="7"/>
      <c r="R213" s="7"/>
      <c r="S213" s="7"/>
      <c r="T213" s="7"/>
      <c r="U213" s="117"/>
      <c r="V213" s="117"/>
      <c r="W213" s="7"/>
      <c r="X213" s="7"/>
      <c r="Y213" s="27"/>
      <c r="Z213" s="7"/>
      <c r="AA213" s="4"/>
    </row>
    <row r="214" spans="1:27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4"/>
      <c r="M214" s="7"/>
      <c r="N214" s="7"/>
      <c r="O214" s="7"/>
      <c r="P214" s="7"/>
      <c r="Q214" s="7"/>
      <c r="R214" s="7"/>
      <c r="S214" s="7"/>
      <c r="T214" s="7"/>
      <c r="U214" s="117"/>
      <c r="V214" s="117"/>
      <c r="W214" s="7"/>
      <c r="X214" s="7"/>
      <c r="Y214" s="27"/>
      <c r="Z214" s="7"/>
      <c r="AA214" s="4"/>
    </row>
    <row r="215" spans="1:27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4"/>
      <c r="M215" s="7"/>
      <c r="N215" s="7"/>
      <c r="O215" s="7"/>
      <c r="P215" s="7"/>
      <c r="Q215" s="7"/>
      <c r="R215" s="7"/>
      <c r="S215" s="7"/>
      <c r="T215" s="7"/>
      <c r="U215" s="117"/>
      <c r="V215" s="117"/>
      <c r="W215" s="7"/>
      <c r="X215" s="7"/>
      <c r="Y215" s="27"/>
      <c r="Z215" s="7"/>
      <c r="AA215" s="4"/>
    </row>
    <row r="216" spans="1:27" x14ac:dyDescent="0.2">
      <c r="A216" s="3"/>
      <c r="B216" s="2"/>
    </row>
    <row r="217" spans="1:27" x14ac:dyDescent="0.2">
      <c r="A217" s="1"/>
    </row>
    <row r="218" spans="1:27" x14ac:dyDescent="0.2">
      <c r="A218" s="1"/>
    </row>
    <row r="219" spans="1:27" x14ac:dyDescent="0.2">
      <c r="A219" s="1"/>
    </row>
    <row r="220" spans="1:27" x14ac:dyDescent="0.2">
      <c r="A220" s="1"/>
    </row>
    <row r="221" spans="1:27" x14ac:dyDescent="0.2">
      <c r="A221" s="1"/>
    </row>
    <row r="222" spans="1:27" x14ac:dyDescent="0.2">
      <c r="A222" s="1"/>
    </row>
    <row r="223" spans="1:27" x14ac:dyDescent="0.2">
      <c r="A223" s="1"/>
    </row>
    <row r="224" spans="1:27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</sheetData>
  <mergeCells count="30">
    <mergeCell ref="R2:AA2"/>
    <mergeCell ref="A147:B147"/>
    <mergeCell ref="A142:B142"/>
    <mergeCell ref="S1:AA1"/>
    <mergeCell ref="C7:I7"/>
    <mergeCell ref="J8:L9"/>
    <mergeCell ref="M8:N9"/>
    <mergeCell ref="C8:E9"/>
    <mergeCell ref="F9:G9"/>
    <mergeCell ref="F8:I8"/>
    <mergeCell ref="A146:B146"/>
    <mergeCell ref="A4:Y4"/>
    <mergeCell ref="A5:Y5"/>
    <mergeCell ref="A7:A10"/>
    <mergeCell ref="B7:B10"/>
    <mergeCell ref="U9:V9"/>
    <mergeCell ref="H9:I9"/>
    <mergeCell ref="S8:T8"/>
    <mergeCell ref="W9:X9"/>
    <mergeCell ref="Y7:AA8"/>
    <mergeCell ref="Y9:Y10"/>
    <mergeCell ref="Z9:Z10"/>
    <mergeCell ref="AA9:AA10"/>
    <mergeCell ref="J7:X7"/>
    <mergeCell ref="U8:X8"/>
    <mergeCell ref="S9:S10"/>
    <mergeCell ref="T9:T10"/>
    <mergeCell ref="Q9:R9"/>
    <mergeCell ref="O9:P9"/>
    <mergeCell ref="O8:R8"/>
  </mergeCells>
  <phoneticPr fontId="3" type="noConversion"/>
  <pageMargins left="0.27559055118110237" right="0.27559055118110237" top="0.94488188976377963" bottom="0.27559055118110237" header="0" footer="0"/>
  <pageSetup paperSize="9" scale="47" fitToHeight="8" orientation="landscape" r:id="rId1"/>
  <headerFooter alignWithMargins="0"/>
  <rowBreaks count="3" manualBreakCount="3">
    <brk id="49" max="26" man="1"/>
    <brk id="107" max="26" man="1"/>
    <brk id="15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Дмитро</cp:lastModifiedBy>
  <cp:lastPrinted>2025-04-08T11:48:10Z</cp:lastPrinted>
  <dcterms:created xsi:type="dcterms:W3CDTF">2012-04-17T05:35:03Z</dcterms:created>
  <dcterms:modified xsi:type="dcterms:W3CDTF">2025-04-23T06:18:47Z</dcterms:modified>
</cp:coreProperties>
</file>