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58\проекти\"/>
    </mc:Choice>
  </mc:AlternateContent>
  <xr:revisionPtr revIDLastSave="0" documentId="8_{0BAFA4AA-026A-47D3-8156-D3EF2DBE9868}" xr6:coauthVersionLast="47" xr6:coauthVersionMax="47" xr10:uidLastSave="{00000000-0000-0000-0000-000000000000}"/>
  <bookViews>
    <workbookView xWindow="2730" yWindow="1635" windowWidth="13230" windowHeight="14565" xr2:uid="{3D03F8D7-5AE8-4D4C-B25A-7CE79ED1AA59}"/>
  </bookViews>
  <sheets>
    <sheet name="Лист1" sheetId="1" r:id="rId1"/>
  </sheets>
  <definedNames>
    <definedName name="_xlnm.Print_Titles" localSheetId="0">#N/A</definedName>
    <definedName name="_xlnm.Print_Area" localSheetId="0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D12" i="1"/>
  <c r="E12" i="1"/>
  <c r="F12" i="1"/>
  <c r="G12" i="1"/>
  <c r="H12" i="1"/>
  <c r="I12" i="1"/>
  <c r="J12" i="1"/>
  <c r="K12" i="1"/>
  <c r="L12" i="1"/>
  <c r="M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E13" i="1"/>
  <c r="AA13" i="1"/>
  <c r="AB13" i="1"/>
  <c r="AC13" i="1"/>
  <c r="E14" i="1"/>
  <c r="H14" i="1"/>
  <c r="I14" i="1"/>
  <c r="AA14" i="1"/>
  <c r="AB14" i="1"/>
  <c r="AC14" i="1"/>
  <c r="C15" i="1"/>
  <c r="E15" i="1"/>
  <c r="AA15" i="1"/>
  <c r="AB15" i="1"/>
  <c r="AC15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E17" i="1"/>
  <c r="N17" i="1"/>
  <c r="AA17" i="1"/>
  <c r="AB17" i="1"/>
  <c r="AC17" i="1"/>
  <c r="E18" i="1"/>
  <c r="N18" i="1"/>
  <c r="AA18" i="1"/>
  <c r="AB18" i="1"/>
  <c r="AC18" i="1"/>
  <c r="E19" i="1"/>
  <c r="AA19" i="1"/>
  <c r="AB19" i="1"/>
  <c r="AC19" i="1"/>
  <c r="AA20" i="1"/>
  <c r="AB20" i="1"/>
  <c r="AC20" i="1"/>
  <c r="E21" i="1"/>
  <c r="N21" i="1"/>
  <c r="AA21" i="1"/>
  <c r="AB21" i="1"/>
  <c r="AC21" i="1"/>
  <c r="E22" i="1"/>
  <c r="N22" i="1"/>
  <c r="AA22" i="1"/>
  <c r="AB22" i="1"/>
  <c r="AC22" i="1"/>
  <c r="C23" i="1"/>
  <c r="D23" i="1"/>
  <c r="E23" i="1"/>
  <c r="F23" i="1"/>
  <c r="G23" i="1"/>
  <c r="H23" i="1"/>
  <c r="I23" i="1"/>
  <c r="J23" i="1"/>
  <c r="K23" i="1"/>
  <c r="L23" i="1"/>
  <c r="M23" i="1"/>
  <c r="O23" i="1"/>
  <c r="P23" i="1"/>
  <c r="Q23" i="1"/>
  <c r="R23" i="1"/>
  <c r="S23" i="1"/>
  <c r="T23" i="1"/>
  <c r="U23" i="1"/>
  <c r="V23" i="1"/>
  <c r="W23" i="1"/>
  <c r="X23" i="1"/>
  <c r="AA23" i="1"/>
  <c r="AB23" i="1"/>
  <c r="AC23" i="1"/>
  <c r="E24" i="1"/>
  <c r="AA24" i="1"/>
  <c r="AB24" i="1"/>
  <c r="AC24" i="1"/>
  <c r="E25" i="1"/>
  <c r="AA25" i="1"/>
  <c r="AB25" i="1"/>
  <c r="AC25" i="1"/>
  <c r="C26" i="1"/>
  <c r="D26" i="1"/>
  <c r="E26" i="1"/>
  <c r="F26" i="1"/>
  <c r="G26" i="1"/>
  <c r="H26" i="1"/>
  <c r="I26" i="1"/>
  <c r="J26" i="1"/>
  <c r="K26" i="1"/>
  <c r="L26" i="1"/>
  <c r="M26" i="1"/>
  <c r="O26" i="1"/>
  <c r="P26" i="1"/>
  <c r="Q26" i="1"/>
  <c r="R26" i="1"/>
  <c r="S26" i="1"/>
  <c r="T26" i="1"/>
  <c r="U26" i="1"/>
  <c r="V26" i="1"/>
  <c r="W26" i="1"/>
  <c r="X26" i="1"/>
  <c r="AA26" i="1"/>
  <c r="AB26" i="1"/>
  <c r="AC26" i="1"/>
  <c r="E27" i="1"/>
  <c r="AA27" i="1"/>
  <c r="AB27" i="1"/>
  <c r="AC27" i="1"/>
  <c r="E28" i="1"/>
  <c r="AA28" i="1"/>
  <c r="AB28" i="1"/>
  <c r="AC28" i="1"/>
  <c r="E29" i="1"/>
  <c r="N29" i="1"/>
  <c r="AA29" i="1"/>
  <c r="AB29" i="1"/>
  <c r="AC29" i="1"/>
  <c r="E30" i="1"/>
  <c r="Y30" i="1"/>
  <c r="Z30" i="1"/>
  <c r="AA30" i="1"/>
  <c r="AB30" i="1"/>
  <c r="AC30" i="1"/>
  <c r="C31" i="1"/>
  <c r="D31" i="1"/>
  <c r="F31" i="1"/>
  <c r="G31" i="1"/>
  <c r="H31" i="1"/>
  <c r="I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AA31" i="1"/>
  <c r="AB31" i="1"/>
  <c r="AC31" i="1"/>
  <c r="N32" i="1"/>
  <c r="AA32" i="1"/>
  <c r="AB32" i="1"/>
  <c r="AC32" i="1"/>
  <c r="N33" i="1"/>
  <c r="AA33" i="1"/>
  <c r="AB33" i="1"/>
  <c r="AC33" i="1"/>
  <c r="E34" i="1"/>
  <c r="Y34" i="1"/>
  <c r="Z34" i="1"/>
  <c r="AA34" i="1"/>
  <c r="AB34" i="1"/>
  <c r="AC34" i="1"/>
  <c r="C35" i="1"/>
  <c r="D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N36" i="1"/>
  <c r="AA36" i="1"/>
  <c r="AB36" i="1"/>
  <c r="AC36" i="1"/>
  <c r="N37" i="1"/>
  <c r="AA37" i="1"/>
  <c r="AB37" i="1"/>
  <c r="AC37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E39" i="1"/>
  <c r="AA39" i="1"/>
  <c r="AB39" i="1"/>
  <c r="AC39" i="1"/>
  <c r="N40" i="1"/>
  <c r="AA40" i="1"/>
  <c r="AB40" i="1"/>
  <c r="AC40" i="1"/>
  <c r="L41" i="1"/>
  <c r="N41" i="1"/>
  <c r="U41" i="1"/>
  <c r="W41" i="1"/>
  <c r="Y41" i="1"/>
  <c r="Z41" i="1"/>
  <c r="AA41" i="1"/>
  <c r="AB41" i="1"/>
  <c r="AC41" i="1"/>
  <c r="N42" i="1"/>
  <c r="AA42" i="1"/>
  <c r="AB42" i="1"/>
  <c r="AC42" i="1"/>
  <c r="N43" i="1"/>
  <c r="AA43" i="1"/>
  <c r="AB43" i="1"/>
  <c r="AC43" i="1"/>
  <c r="E44" i="1"/>
  <c r="Y44" i="1"/>
  <c r="Z44" i="1"/>
  <c r="AA44" i="1"/>
  <c r="AB44" i="1"/>
  <c r="AC44" i="1"/>
  <c r="E45" i="1"/>
  <c r="Y45" i="1"/>
  <c r="Z45" i="1"/>
  <c r="AA45" i="1"/>
  <c r="AB45" i="1"/>
  <c r="AC45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AA46" i="1"/>
  <c r="AB46" i="1"/>
  <c r="AC46" i="1"/>
  <c r="E47" i="1"/>
  <c r="AA47" i="1"/>
  <c r="AB47" i="1"/>
  <c r="AC47" i="1"/>
  <c r="E48" i="1"/>
  <c r="AA48" i="1"/>
  <c r="AB48" i="1"/>
  <c r="AC48" i="1"/>
  <c r="AA49" i="1"/>
  <c r="AB49" i="1"/>
  <c r="AC49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C51" i="1"/>
  <c r="D51" i="1"/>
  <c r="E51" i="1"/>
  <c r="F51" i="1"/>
  <c r="G51" i="1"/>
  <c r="H51" i="1"/>
  <c r="I51" i="1"/>
  <c r="J51" i="1"/>
  <c r="K51" i="1"/>
  <c r="L51" i="1"/>
  <c r="M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E52" i="1"/>
  <c r="AA52" i="1"/>
  <c r="AB52" i="1"/>
  <c r="AC52" i="1"/>
  <c r="E53" i="1"/>
  <c r="AA53" i="1"/>
  <c r="AB53" i="1"/>
  <c r="AC53" i="1"/>
  <c r="E54" i="1"/>
  <c r="AA54" i="1"/>
  <c r="AB54" i="1"/>
  <c r="AC54" i="1"/>
  <c r="C55" i="1"/>
  <c r="D55" i="1"/>
  <c r="E55" i="1"/>
  <c r="F55" i="1"/>
  <c r="G55" i="1"/>
  <c r="H55" i="1"/>
  <c r="I55" i="1"/>
  <c r="J55" i="1"/>
  <c r="K55" i="1"/>
  <c r="L55" i="1"/>
  <c r="M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E56" i="1"/>
  <c r="AA56" i="1"/>
  <c r="AB56" i="1"/>
  <c r="AC56" i="1"/>
  <c r="AA57" i="1"/>
  <c r="AB57" i="1"/>
  <c r="AC57" i="1"/>
  <c r="C58" i="1"/>
  <c r="D58" i="1"/>
  <c r="E58" i="1"/>
  <c r="F58" i="1"/>
  <c r="G58" i="1"/>
  <c r="H58" i="1"/>
  <c r="I58" i="1"/>
  <c r="J58" i="1"/>
  <c r="K58" i="1"/>
  <c r="L58" i="1"/>
  <c r="M58" i="1"/>
  <c r="O58" i="1"/>
  <c r="P58" i="1"/>
  <c r="Q58" i="1"/>
  <c r="R58" i="1"/>
  <c r="S58" i="1"/>
  <c r="T58" i="1"/>
  <c r="U58" i="1"/>
  <c r="V58" i="1"/>
  <c r="W58" i="1"/>
  <c r="X58" i="1"/>
  <c r="AA58" i="1"/>
  <c r="AB58" i="1"/>
  <c r="AC58" i="1"/>
  <c r="E59" i="1"/>
  <c r="AA59" i="1"/>
  <c r="AB59" i="1"/>
  <c r="AC59" i="1"/>
  <c r="E60" i="1"/>
  <c r="AA60" i="1"/>
  <c r="AB60" i="1"/>
  <c r="AC60" i="1"/>
  <c r="E61" i="1"/>
  <c r="AA61" i="1"/>
  <c r="AB61" i="1"/>
  <c r="AC61" i="1"/>
  <c r="E62" i="1"/>
  <c r="AA62" i="1"/>
  <c r="AB62" i="1"/>
  <c r="AC62" i="1"/>
  <c r="C63" i="1"/>
  <c r="D63" i="1"/>
  <c r="E63" i="1"/>
  <c r="F63" i="1"/>
  <c r="G63" i="1"/>
  <c r="H63" i="1"/>
  <c r="I63" i="1"/>
  <c r="J63" i="1"/>
  <c r="K63" i="1"/>
  <c r="L63" i="1"/>
  <c r="M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E64" i="1"/>
  <c r="AA64" i="1"/>
  <c r="AB64" i="1"/>
  <c r="AC64" i="1"/>
  <c r="E65" i="1"/>
  <c r="AA65" i="1"/>
  <c r="AB65" i="1"/>
  <c r="AC65" i="1"/>
  <c r="E66" i="1"/>
  <c r="AA66" i="1"/>
  <c r="AB66" i="1"/>
  <c r="AC66" i="1"/>
  <c r="E67" i="1"/>
  <c r="AA67" i="1"/>
  <c r="AB67" i="1"/>
  <c r="AC67" i="1"/>
  <c r="E68" i="1"/>
  <c r="AA68" i="1"/>
  <c r="AB68" i="1"/>
  <c r="AC68" i="1"/>
  <c r="E69" i="1"/>
  <c r="AA69" i="1"/>
  <c r="AB69" i="1"/>
  <c r="AC69" i="1"/>
  <c r="E70" i="1"/>
  <c r="AA70" i="1"/>
  <c r="AB70" i="1"/>
  <c r="AC70" i="1"/>
  <c r="E71" i="1"/>
  <c r="AA71" i="1"/>
  <c r="AB71" i="1"/>
  <c r="AC71" i="1"/>
  <c r="E72" i="1"/>
  <c r="AA72" i="1"/>
  <c r="AB72" i="1"/>
  <c r="AC72" i="1"/>
  <c r="C73" i="1"/>
  <c r="D73" i="1"/>
  <c r="E73" i="1"/>
  <c r="F73" i="1"/>
  <c r="G73" i="1"/>
  <c r="H73" i="1"/>
  <c r="I73" i="1"/>
  <c r="J73" i="1"/>
  <c r="K73" i="1"/>
  <c r="L73" i="1"/>
  <c r="M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E74" i="1"/>
  <c r="AA74" i="1"/>
  <c r="AB74" i="1"/>
  <c r="AC74" i="1"/>
  <c r="E75" i="1"/>
  <c r="AA75" i="1"/>
  <c r="AB75" i="1"/>
  <c r="AC75" i="1"/>
  <c r="E76" i="1"/>
  <c r="AA76" i="1"/>
  <c r="AB76" i="1"/>
  <c r="AC76" i="1"/>
  <c r="E77" i="1"/>
  <c r="AA77" i="1"/>
  <c r="AB77" i="1"/>
  <c r="AC77" i="1"/>
  <c r="E78" i="1"/>
  <c r="AA78" i="1"/>
  <c r="AB78" i="1"/>
  <c r="AC78" i="1"/>
  <c r="E79" i="1"/>
  <c r="AA79" i="1"/>
  <c r="AB79" i="1"/>
  <c r="AC79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E81" i="1"/>
  <c r="N81" i="1"/>
  <c r="AA81" i="1"/>
  <c r="AB81" i="1"/>
  <c r="AC81" i="1"/>
  <c r="C82" i="1"/>
  <c r="D82" i="1"/>
  <c r="E82" i="1"/>
  <c r="F82" i="1"/>
  <c r="G82" i="1"/>
  <c r="H82" i="1"/>
  <c r="I82" i="1"/>
  <c r="J82" i="1"/>
  <c r="K82" i="1"/>
  <c r="L82" i="1"/>
  <c r="M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E83" i="1"/>
  <c r="J83" i="1"/>
  <c r="K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C84" i="1"/>
  <c r="D84" i="1"/>
  <c r="E84" i="1"/>
  <c r="F84" i="1"/>
  <c r="G84" i="1"/>
  <c r="H84" i="1"/>
  <c r="I84" i="1"/>
  <c r="J84" i="1"/>
  <c r="K84" i="1"/>
  <c r="L84" i="1"/>
  <c r="M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E85" i="1"/>
  <c r="AA85" i="1"/>
  <c r="AB85" i="1"/>
  <c r="AC85" i="1"/>
  <c r="C86" i="1"/>
  <c r="D86" i="1"/>
  <c r="E86" i="1"/>
  <c r="F86" i="1"/>
  <c r="G86" i="1"/>
  <c r="H86" i="1"/>
  <c r="I86" i="1"/>
  <c r="J86" i="1"/>
  <c r="K86" i="1"/>
  <c r="L86" i="1"/>
  <c r="M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E87" i="1"/>
  <c r="AA87" i="1"/>
  <c r="AB87" i="1"/>
  <c r="AC87" i="1"/>
  <c r="E88" i="1"/>
  <c r="AA88" i="1"/>
  <c r="AB88" i="1"/>
  <c r="AC88" i="1"/>
  <c r="E89" i="1"/>
  <c r="F89" i="1"/>
  <c r="G89" i="1"/>
  <c r="H89" i="1"/>
  <c r="I89" i="1"/>
  <c r="J89" i="1"/>
  <c r="K89" i="1"/>
  <c r="L89" i="1"/>
  <c r="M89" i="1"/>
  <c r="O89" i="1"/>
  <c r="P89" i="1"/>
  <c r="Q89" i="1"/>
  <c r="R89" i="1"/>
  <c r="S89" i="1"/>
  <c r="T89" i="1"/>
  <c r="U89" i="1"/>
  <c r="V89" i="1"/>
  <c r="W89" i="1"/>
  <c r="X89" i="1"/>
  <c r="AA89" i="1"/>
  <c r="AB89" i="1"/>
  <c r="AC89" i="1"/>
  <c r="C90" i="1"/>
  <c r="D90" i="1"/>
  <c r="E90" i="1"/>
  <c r="F90" i="1"/>
  <c r="G90" i="1"/>
  <c r="H90" i="1"/>
  <c r="I90" i="1"/>
  <c r="J90" i="1"/>
  <c r="K90" i="1"/>
  <c r="L90" i="1"/>
  <c r="M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E91" i="1"/>
  <c r="AA91" i="1"/>
  <c r="AB91" i="1"/>
  <c r="AC91" i="1"/>
  <c r="E92" i="1"/>
  <c r="AA92" i="1"/>
  <c r="AB92" i="1"/>
  <c r="AC92" i="1"/>
  <c r="C93" i="1"/>
  <c r="D93" i="1"/>
  <c r="E93" i="1"/>
  <c r="F93" i="1"/>
  <c r="G93" i="1"/>
  <c r="H93" i="1"/>
  <c r="I93" i="1"/>
  <c r="J93" i="1"/>
  <c r="K93" i="1"/>
  <c r="L93" i="1"/>
  <c r="M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E94" i="1"/>
  <c r="AA94" i="1"/>
  <c r="AB94" i="1"/>
  <c r="AC94" i="1"/>
  <c r="N95" i="1"/>
  <c r="AA95" i="1"/>
  <c r="AB95" i="1"/>
  <c r="AC95" i="1"/>
  <c r="C96" i="1"/>
  <c r="D96" i="1"/>
  <c r="E96" i="1"/>
  <c r="F96" i="1"/>
  <c r="G96" i="1"/>
  <c r="H96" i="1"/>
  <c r="I96" i="1"/>
  <c r="J96" i="1"/>
  <c r="K96" i="1"/>
  <c r="L96" i="1"/>
  <c r="M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E97" i="1"/>
  <c r="AA97" i="1"/>
  <c r="AB97" i="1"/>
  <c r="AC97" i="1"/>
  <c r="AA98" i="1"/>
  <c r="AB98" i="1"/>
  <c r="AC98" i="1"/>
  <c r="Y99" i="1"/>
  <c r="Z99" i="1"/>
  <c r="AA99" i="1"/>
  <c r="AB99" i="1"/>
  <c r="AC99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E101" i="1"/>
  <c r="N101" i="1"/>
  <c r="AA101" i="1"/>
  <c r="AB101" i="1"/>
  <c r="AC101" i="1"/>
  <c r="E102" i="1"/>
  <c r="N102" i="1"/>
  <c r="AA102" i="1"/>
  <c r="AB102" i="1"/>
  <c r="AC102" i="1"/>
  <c r="E103" i="1"/>
  <c r="N103" i="1"/>
  <c r="AA103" i="1"/>
  <c r="AB103" i="1"/>
  <c r="AC103" i="1"/>
  <c r="C104" i="1"/>
  <c r="D104" i="1"/>
  <c r="E104" i="1"/>
  <c r="F104" i="1"/>
  <c r="G104" i="1"/>
  <c r="H104" i="1"/>
  <c r="I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E105" i="1"/>
  <c r="N105" i="1"/>
  <c r="AA105" i="1"/>
  <c r="AB105" i="1"/>
  <c r="AC105" i="1"/>
  <c r="E106" i="1"/>
  <c r="AA106" i="1"/>
  <c r="AB106" i="1"/>
  <c r="AC106" i="1"/>
  <c r="L107" i="1"/>
  <c r="U107" i="1"/>
  <c r="W107" i="1"/>
  <c r="AA107" i="1"/>
  <c r="AB107" i="1"/>
  <c r="AC107" i="1"/>
  <c r="C108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C109" i="1"/>
  <c r="D109" i="1"/>
  <c r="E109" i="1"/>
  <c r="F109" i="1"/>
  <c r="G109" i="1"/>
  <c r="H109" i="1"/>
  <c r="I109" i="1"/>
  <c r="J109" i="1"/>
  <c r="K109" i="1"/>
  <c r="L109" i="1"/>
  <c r="M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E110" i="1"/>
  <c r="K110" i="1"/>
  <c r="V110" i="1"/>
  <c r="AA110" i="1"/>
  <c r="AB110" i="1"/>
  <c r="AC110" i="1"/>
  <c r="E111" i="1"/>
  <c r="K111" i="1"/>
  <c r="V111" i="1"/>
  <c r="AA111" i="1"/>
  <c r="AB111" i="1"/>
  <c r="AC111" i="1"/>
  <c r="C112" i="1"/>
  <c r="D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E113" i="1"/>
  <c r="K113" i="1"/>
  <c r="N113" i="1"/>
  <c r="V113" i="1"/>
  <c r="X113" i="1"/>
  <c r="AA113" i="1"/>
  <c r="AB113" i="1"/>
  <c r="AC113" i="1"/>
  <c r="C114" i="1"/>
  <c r="D114" i="1"/>
  <c r="E114" i="1"/>
  <c r="F114" i="1"/>
  <c r="G114" i="1"/>
  <c r="H114" i="1"/>
  <c r="I114" i="1"/>
  <c r="J114" i="1"/>
  <c r="K114" i="1"/>
  <c r="L114" i="1"/>
  <c r="M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E115" i="1"/>
  <c r="AA115" i="1"/>
  <c r="AB115" i="1"/>
  <c r="AC115" i="1"/>
  <c r="C116" i="1"/>
  <c r="D116" i="1"/>
  <c r="E116" i="1"/>
  <c r="F116" i="1"/>
  <c r="G116" i="1"/>
  <c r="H116" i="1"/>
  <c r="I116" i="1"/>
  <c r="J116" i="1"/>
  <c r="K116" i="1"/>
  <c r="L116" i="1"/>
  <c r="M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E117" i="1"/>
  <c r="AA117" i="1"/>
  <c r="AB117" i="1"/>
  <c r="AC117" i="1"/>
  <c r="N118" i="1"/>
  <c r="AA118" i="1"/>
  <c r="AB118" i="1"/>
  <c r="AC118" i="1"/>
  <c r="C119" i="1"/>
  <c r="D119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E120" i="1"/>
  <c r="AA120" i="1"/>
  <c r="AB120" i="1"/>
  <c r="AC120" i="1"/>
  <c r="E121" i="1"/>
  <c r="AA121" i="1"/>
  <c r="AB121" i="1"/>
  <c r="AC121" i="1"/>
  <c r="E122" i="1"/>
  <c r="AA122" i="1"/>
  <c r="AB122" i="1"/>
  <c r="AC122" i="1"/>
  <c r="E123" i="1"/>
  <c r="AA123" i="1"/>
  <c r="AB123" i="1"/>
  <c r="AC123" i="1"/>
  <c r="N124" i="1"/>
  <c r="AA124" i="1"/>
  <c r="AB124" i="1"/>
  <c r="AC124" i="1"/>
  <c r="C125" i="1"/>
  <c r="D125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A126" i="1"/>
  <c r="AB126" i="1"/>
  <c r="AC126" i="1"/>
  <c r="C127" i="1"/>
  <c r="D127" i="1"/>
  <c r="F127" i="1"/>
  <c r="G127" i="1"/>
  <c r="H127" i="1"/>
  <c r="I127" i="1"/>
  <c r="J127" i="1"/>
  <c r="K127" i="1"/>
  <c r="L127" i="1"/>
  <c r="M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N128" i="1"/>
  <c r="AA128" i="1"/>
  <c r="AB128" i="1"/>
  <c r="AC128" i="1"/>
  <c r="C129" i="1"/>
  <c r="D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N130" i="1"/>
  <c r="AA130" i="1"/>
  <c r="AB130" i="1"/>
  <c r="AC130" i="1"/>
  <c r="N131" i="1"/>
  <c r="AA131" i="1"/>
  <c r="AB131" i="1"/>
  <c r="AC131" i="1"/>
  <c r="N132" i="1"/>
  <c r="AA132" i="1"/>
  <c r="AB132" i="1"/>
  <c r="AC132" i="1"/>
  <c r="N133" i="1"/>
  <c r="AA133" i="1"/>
  <c r="AB133" i="1"/>
  <c r="AC133" i="1"/>
  <c r="N134" i="1"/>
  <c r="AA134" i="1"/>
  <c r="AB134" i="1"/>
  <c r="AC134" i="1"/>
  <c r="N135" i="1"/>
  <c r="AA135" i="1"/>
  <c r="AB135" i="1"/>
  <c r="AC135" i="1"/>
  <c r="AA136" i="1"/>
  <c r="AB136" i="1"/>
  <c r="AC136" i="1"/>
  <c r="AA137" i="1"/>
  <c r="AB137" i="1"/>
  <c r="AC137" i="1"/>
  <c r="AA138" i="1"/>
  <c r="AB138" i="1"/>
  <c r="AC138" i="1"/>
  <c r="C139" i="1"/>
  <c r="D139" i="1"/>
  <c r="E139" i="1"/>
  <c r="F139" i="1"/>
  <c r="G139" i="1"/>
  <c r="H139" i="1"/>
  <c r="I139" i="1"/>
  <c r="J139" i="1"/>
  <c r="K139" i="1"/>
  <c r="L139" i="1"/>
  <c r="M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E140" i="1"/>
  <c r="AA140" i="1"/>
  <c r="AB140" i="1"/>
  <c r="AC140" i="1"/>
  <c r="N141" i="1"/>
  <c r="Y141" i="1"/>
  <c r="Z141" i="1"/>
  <c r="AA141" i="1"/>
  <c r="AB141" i="1"/>
  <c r="AC141" i="1"/>
  <c r="C142" i="1"/>
  <c r="G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AB142" i="1"/>
  <c r="AC142" i="1"/>
  <c r="N143" i="1"/>
  <c r="AA143" i="1"/>
  <c r="AB143" i="1"/>
  <c r="AC143" i="1"/>
  <c r="N144" i="1"/>
  <c r="AA144" i="1"/>
  <c r="AB144" i="1"/>
  <c r="AC144" i="1"/>
  <c r="N145" i="1"/>
  <c r="AA145" i="1"/>
  <c r="AB145" i="1"/>
  <c r="AC145" i="1"/>
  <c r="N146" i="1"/>
  <c r="AA146" i="1"/>
  <c r="AB146" i="1"/>
  <c r="AC146" i="1"/>
  <c r="C147" i="1"/>
  <c r="D147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W147" i="1"/>
  <c r="X147" i="1"/>
  <c r="Y147" i="1"/>
  <c r="Z147" i="1"/>
  <c r="AA147" i="1"/>
  <c r="AB147" i="1"/>
  <c r="AC147" i="1"/>
  <c r="C148" i="1"/>
  <c r="D148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AB148" i="1"/>
  <c r="AC148" i="1"/>
  <c r="AA149" i="1"/>
  <c r="AB149" i="1"/>
  <c r="AC149" i="1"/>
  <c r="E150" i="1"/>
  <c r="N150" i="1"/>
  <c r="AA150" i="1"/>
  <c r="AB150" i="1"/>
  <c r="AC150" i="1"/>
  <c r="E151" i="1"/>
  <c r="AA151" i="1"/>
  <c r="AB151" i="1"/>
  <c r="AC151" i="1"/>
  <c r="E152" i="1"/>
  <c r="AA152" i="1"/>
  <c r="AB152" i="1"/>
  <c r="AC152" i="1"/>
  <c r="AA153" i="1"/>
  <c r="AB153" i="1"/>
  <c r="AC153" i="1"/>
  <c r="AA154" i="1"/>
  <c r="AB154" i="1"/>
  <c r="AC154" i="1"/>
  <c r="E155" i="1"/>
  <c r="AA155" i="1"/>
  <c r="AB155" i="1"/>
  <c r="AC155" i="1"/>
  <c r="E156" i="1"/>
  <c r="AA156" i="1"/>
  <c r="AB156" i="1"/>
  <c r="AC156" i="1"/>
  <c r="AA157" i="1"/>
  <c r="AB157" i="1"/>
  <c r="C158" i="1"/>
  <c r="D158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W158" i="1"/>
  <c r="X158" i="1"/>
  <c r="Y158" i="1"/>
  <c r="Z158" i="1"/>
  <c r="AA158" i="1"/>
  <c r="AB158" i="1"/>
  <c r="AC158" i="1"/>
  <c r="E159" i="1"/>
  <c r="AA159" i="1"/>
  <c r="AB159" i="1"/>
  <c r="AC159" i="1"/>
  <c r="E160" i="1"/>
  <c r="AA160" i="1"/>
  <c r="AB160" i="1"/>
  <c r="AC160" i="1"/>
  <c r="N161" i="1"/>
  <c r="AA161" i="1"/>
  <c r="AB161" i="1"/>
  <c r="AC161" i="1"/>
  <c r="C162" i="1"/>
  <c r="D162" i="1"/>
  <c r="E162" i="1"/>
  <c r="F162" i="1"/>
  <c r="G162" i="1"/>
  <c r="H162" i="1"/>
  <c r="I162" i="1"/>
  <c r="J162" i="1"/>
  <c r="K162" i="1"/>
  <c r="L162" i="1"/>
  <c r="M162" i="1"/>
  <c r="O162" i="1"/>
  <c r="P162" i="1"/>
  <c r="Q162" i="1"/>
  <c r="R162" i="1"/>
  <c r="S162" i="1"/>
  <c r="T162" i="1"/>
  <c r="U162" i="1"/>
  <c r="V162" i="1"/>
  <c r="W162" i="1"/>
  <c r="X162" i="1"/>
  <c r="AA162" i="1"/>
  <c r="AB162" i="1"/>
  <c r="AC162" i="1"/>
  <c r="C163" i="1"/>
  <c r="D163" i="1"/>
  <c r="E163" i="1"/>
  <c r="F163" i="1"/>
  <c r="G163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T163" i="1"/>
  <c r="U163" i="1"/>
  <c r="V163" i="1"/>
  <c r="W163" i="1"/>
  <c r="X163" i="1"/>
  <c r="AA163" i="1"/>
  <c r="AB163" i="1"/>
  <c r="AC163" i="1"/>
  <c r="Z162" i="1"/>
  <c r="Z161" i="1"/>
  <c r="Z163" i="1"/>
  <c r="Y161" i="1"/>
  <c r="Y162" i="1"/>
  <c r="Y163" i="1"/>
  <c r="Z160" i="1"/>
  <c r="Y160" i="1"/>
</calcChain>
</file>

<file path=xl/sharedStrings.xml><?xml version="1.0" encoding="utf-8"?>
<sst xmlns="http://schemas.openxmlformats.org/spreadsheetml/2006/main" count="360" uniqueCount="335">
  <si>
    <t>Видатки загального фонду</t>
  </si>
  <si>
    <t>Всього</t>
  </si>
  <si>
    <t>з них:</t>
  </si>
  <si>
    <t>оплата праці</t>
  </si>
  <si>
    <t>комунальні послуги та енергоносії</t>
  </si>
  <si>
    <t>Видатки спеціального фонду</t>
  </si>
  <si>
    <t>споживання</t>
  </si>
  <si>
    <t>розвитку</t>
  </si>
  <si>
    <t>бюджет розвитку</t>
  </si>
  <si>
    <t>капітальні видатки за рахунок коштів, що передаються із загального фонду до бюджету розвитку (спеціального фонду)</t>
  </si>
  <si>
    <t>РАЗОМ</t>
  </si>
  <si>
    <t>Державне управління </t>
  </si>
  <si>
    <t>Освіта </t>
  </si>
  <si>
    <t>Соціальний захист та соціальне забезпечення </t>
  </si>
  <si>
    <t>090203</t>
  </si>
  <si>
    <t>Інші пільги ветеранам війни, особам, на яких поширюється чинність Закону України `Про статус ветеранів війни, гарантії їх соціального захисту`, особам, які мають особливі заслуги перед Батьківщиною, вдовам (вдівцям) та батькам померлих (загиблих) осіб, як</t>
  </si>
  <si>
    <t>Культура і мистецтво </t>
  </si>
  <si>
    <t>Разом видатків</t>
  </si>
  <si>
    <t>Уточнений план</t>
  </si>
  <si>
    <t>касові видатки</t>
  </si>
  <si>
    <t>4</t>
  </si>
  <si>
    <t>5</t>
  </si>
  <si>
    <t>6</t>
  </si>
  <si>
    <t>7</t>
  </si>
  <si>
    <t>8</t>
  </si>
  <si>
    <t>9</t>
  </si>
  <si>
    <t xml:space="preserve">Найменування </t>
  </si>
  <si>
    <t>Код типової програмної класифікації видатків та кредитування місцевих бюджетів</t>
  </si>
  <si>
    <t>0100</t>
  </si>
  <si>
    <t>0180</t>
  </si>
  <si>
    <t>1000</t>
  </si>
  <si>
    <t>1010</t>
  </si>
  <si>
    <t>1020</t>
  </si>
  <si>
    <t>1160</t>
  </si>
  <si>
    <t>Методичне забезпечення діяльності навчальних закладів та інші заходи в галузі освіти</t>
  </si>
  <si>
    <t>3000</t>
  </si>
  <si>
    <t>3010</t>
  </si>
  <si>
    <t>3011</t>
  </si>
  <si>
    <t>3012</t>
  </si>
  <si>
    <t>Надання субсидій населенню для відшкодування витрат на оплату житлово-комунальних послуг</t>
  </si>
  <si>
    <t>3020</t>
  </si>
  <si>
    <t>Надання пільг та субсидій населенню на придбання твердого та рідкого пічного побутового палива і скрапленого газу</t>
  </si>
  <si>
    <t>3021</t>
  </si>
  <si>
    <t>3022</t>
  </si>
  <si>
    <t>Надання субсидій населенню для відшкодування витрат на придбання твердого та рідкого пічного побутового палива і скрапленого газу</t>
  </si>
  <si>
    <t>3030</t>
  </si>
  <si>
    <t>Компенсаційні виплати на пільговий проїзд автомобільним транспортом окремим категоріям громадян</t>
  </si>
  <si>
    <t>3040</t>
  </si>
  <si>
    <t>Надання допомоги сім`ям з дітьми, малозабезпеченим сім`ям, інвалідам з дитинства, дітям-інвалідам та тимчасової допомоги дітям</t>
  </si>
  <si>
    <t>3041</t>
  </si>
  <si>
    <t>3042</t>
  </si>
  <si>
    <t>3043</t>
  </si>
  <si>
    <t>3044</t>
  </si>
  <si>
    <t>3045</t>
  </si>
  <si>
    <t>3046</t>
  </si>
  <si>
    <t>3047</t>
  </si>
  <si>
    <t>Надання допомоги при народженні дитини</t>
  </si>
  <si>
    <t>Надання допомоги на дітей, над якими встановлено опіку чи піклування</t>
  </si>
  <si>
    <t>Надання тимчасової державної допомоги дітям</t>
  </si>
  <si>
    <t>Надання допомоги при усиновленні дитини</t>
  </si>
  <si>
    <t>3050</t>
  </si>
  <si>
    <t>Пільгове медичне обслуговування осіб, які постраждали внаслідок Чорнобильської катастрофи</t>
  </si>
  <si>
    <t>3080</t>
  </si>
  <si>
    <t>3090</t>
  </si>
  <si>
    <t>3100</t>
  </si>
  <si>
    <t>3104</t>
  </si>
  <si>
    <t>3110</t>
  </si>
  <si>
    <t>3112</t>
  </si>
  <si>
    <t>3130</t>
  </si>
  <si>
    <t>Заклади і заходи з питань дітей та їх соціального захисту</t>
  </si>
  <si>
    <t>Здійснення соціальної роботи з вразливими категоріями населення</t>
  </si>
  <si>
    <t>3131</t>
  </si>
  <si>
    <t>3140</t>
  </si>
  <si>
    <t>3160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</si>
  <si>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</si>
  <si>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4000</t>
  </si>
  <si>
    <t>4060</t>
  </si>
  <si>
    <t>5000</t>
  </si>
  <si>
    <t>5010</t>
  </si>
  <si>
    <t>5011</t>
  </si>
  <si>
    <t>5030</t>
  </si>
  <si>
    <t>5031</t>
  </si>
  <si>
    <t>Розвиток дитячо-юнацького та резервного спорту</t>
  </si>
  <si>
    <t>Утримання та навчально-тренувальна робота комунальних дитячо-юнацьких спортивних шкіл</t>
  </si>
  <si>
    <t>Проведення навчально-тренувальних зборів і змагань з олімпійських видів спорту</t>
  </si>
  <si>
    <t>Проведення спортивної роботи в регіоні</t>
  </si>
  <si>
    <t>5060</t>
  </si>
  <si>
    <t>Інші заходи з розвитку фізичної культури та спорту</t>
  </si>
  <si>
    <t>6000</t>
  </si>
  <si>
    <t>Житлово-комунальне господарство</t>
  </si>
  <si>
    <t>6030</t>
  </si>
  <si>
    <t>8000</t>
  </si>
  <si>
    <t>за типовою програмною класифікацією видатків та кредитування місцевих бюджетів</t>
  </si>
  <si>
    <t>3033</t>
  </si>
  <si>
    <t>0150</t>
  </si>
  <si>
    <t>0160</t>
  </si>
  <si>
    <t>Інша діяльність у сфері  державного управління</t>
  </si>
  <si>
    <t>1150</t>
  </si>
  <si>
    <t>Забезпечення діяльності інших закладів у сфері освіти</t>
  </si>
  <si>
    <t>Інші програми та заходи у сфері освіти</t>
  </si>
  <si>
    <t>Надання пільг на оплату житлово-комунальних послуг окремим категоріям громадян відповідно до законодавства</t>
  </si>
  <si>
    <t>Надання пільг на придбання твердого та рідкого пічного побутового палива і скрапленого газу окремим категоріям громадян відповідно до законодавства</t>
  </si>
  <si>
    <t>Надання пільг з оплати послуг зв’язку, інших передбачених законодавством пільг окремим категоріям громадян та компенсації за пільговий проїзд окремих категорій громадян</t>
  </si>
  <si>
    <t>Надання допомоги сім'ям з дітьми, малозабезпеченим сім’ям, тимчасової допомоги дітям</t>
  </si>
  <si>
    <t>Надання допомоги у зв'язку з вагітністю і пологами</t>
  </si>
  <si>
    <t>Надання допомоги на дітей одиноким матерям</t>
  </si>
  <si>
    <t>Надання державної соціальної допомоги малозабезпеченим сім’ям</t>
  </si>
  <si>
    <t>3081</t>
  </si>
  <si>
    <t>3082</t>
  </si>
  <si>
    <t>3083</t>
  </si>
  <si>
    <t>3084</t>
  </si>
  <si>
    <t>3085</t>
  </si>
  <si>
    <t>Надання державної соціальної допомоги особам з інвалідністю з дитинства та дітям з інвалідністю</t>
  </si>
  <si>
    <t>Надання державної соціальної допомоги особам, які не мають права на пенсію, та особам з інвалідністю, державної соціальної допомоги на догляд</t>
  </si>
  <si>
    <t>Надання допомоги по догляду за особами з інвалідністю I чи II групи внаслідок психічного розладу</t>
  </si>
  <si>
    <t>Надання тимчасової державної соціальної допомоги непрацюючій особі, яка досягла загального пенсійного віку, але не набула права на пенсійну виплату</t>
  </si>
  <si>
    <t>Надання щомісячної компенсаційної виплати непрацюючій працездатній особі, яка доглядає за особою з інвалідністю I групи, а також за особою, яка досягла 80-річного віку</t>
  </si>
  <si>
    <t>Видатки на поховання учасників бойових дій та осіб з інвалідністю внаслідок війни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</si>
  <si>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</si>
  <si>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>3120</t>
  </si>
  <si>
    <t>3121</t>
  </si>
  <si>
    <t>Утримання та забезпечення діяльності центрів соціальних служб для сім’ї, дітей та молоді</t>
  </si>
  <si>
    <t>Здійснення заходів та реалізація проектів на виконання Державної цільової соціальної програми «Молодь України»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</si>
  <si>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</si>
  <si>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3170</t>
  </si>
  <si>
    <t>3171</t>
  </si>
  <si>
    <t>Забезпечення реалізації окремих програм для осіб з інвалідністю</t>
  </si>
  <si>
    <t>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</si>
  <si>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>3172</t>
  </si>
  <si>
    <t>Встановлення телефонів особам з інвалідністю  I і II груп</t>
  </si>
  <si>
    <t>3240</t>
  </si>
  <si>
    <t>3242</t>
  </si>
  <si>
    <t>Інші заклади та заходи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</si>
  <si>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</si>
  <si>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</si>
  <si>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</si>
  <si>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</si>
  <si>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</si>
  <si>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Забезпечення діяльності палаців i будинків культури, клубів, центрів дозвілля та iнших клубних закладів</t>
  </si>
  <si>
    <t>4080</t>
  </si>
  <si>
    <t>Інші заклади та заходи в галузі культури і мистецтва</t>
  </si>
  <si>
    <t>4081</t>
  </si>
  <si>
    <t>4082</t>
  </si>
  <si>
    <t>Забезпечення діяльності інших закладів в галузі культури і мистецтва</t>
  </si>
  <si>
    <t>Інші заходи в галузі культури і мистецтва</t>
  </si>
  <si>
    <t>Фiзична культура i спорт</t>
  </si>
  <si>
    <t>5061</t>
  </si>
  <si>
    <t>Забезпечення діяльності місцевих центрів фізичного здоров'я населення "Спорт для всіх" та проведення фізкультурно-масових заходів серед населення регіону</t>
  </si>
  <si>
    <t>6010</t>
  </si>
  <si>
    <t>Організація благоустрою населених пунктів</t>
  </si>
  <si>
    <t>7000</t>
  </si>
  <si>
    <t>Економічна діяльність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</si>
  <si>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</si>
  <si>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</si>
  <si>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Інша діяльність</t>
  </si>
  <si>
    <t>8100</t>
  </si>
  <si>
    <t>8110</t>
  </si>
  <si>
    <t>8120</t>
  </si>
  <si>
    <t>8700</t>
  </si>
  <si>
    <t>Захист населення і територій від надзвичайних ситуацій техногенного та природного характеру</t>
  </si>
  <si>
    <t>Заходи із запобігання та ліквідації надзвичайних ситуацій та наслідків стихійного лиха</t>
  </si>
  <si>
    <t>Заходи з організації рятування на водах</t>
  </si>
  <si>
    <t>Резервний фонд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</si>
  <si>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</si>
  <si>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</si>
  <si>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7300</t>
  </si>
  <si>
    <t>7310</t>
  </si>
  <si>
    <t>Будівництво об'єктів житлово-комунального господарства</t>
  </si>
  <si>
    <t>7320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</si>
  <si>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</si>
  <si>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</si>
  <si>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</si>
  <si>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</si>
  <si>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7324</t>
  </si>
  <si>
    <t>Будівництво установ та закладів культури</t>
  </si>
  <si>
    <t>7325</t>
  </si>
  <si>
    <t>Будівництво споруд, установ та закладів фізичної культури і спорту</t>
  </si>
  <si>
    <t>7370</t>
  </si>
  <si>
    <t>Реалізація інших заходів щодо соціально-економічного розвитку територій</t>
  </si>
  <si>
    <t>7460</t>
  </si>
  <si>
    <t>Транспорт та транспортна інфраструктура, дорожнє господарство</t>
  </si>
  <si>
    <t>7600</t>
  </si>
  <si>
    <t>Інші програми та заходи, пов'язані з економічною діяльністю</t>
  </si>
  <si>
    <t>7650</t>
  </si>
  <si>
    <t>7691</t>
  </si>
  <si>
    <t>8340</t>
  </si>
  <si>
    <t>Природоохоронні заходи за рахунок цільових фондів</t>
  </si>
  <si>
    <t>Будівництво об'єктів соціально-культурного призначення, в тому числі:</t>
  </si>
  <si>
    <t>Надання пільг та житлових субсидій населенню на оплату електроенергії, природного газу, послуг тепло- водопостачання і водовідведення, квартирної плати, вивезення побутового сміття та рідких нечистот</t>
  </si>
  <si>
    <t>Надання допомоги особам з інвалідністю, дітям з інвалідністю, особам, які не мають права на пенсію, непрацюючій особі, яка досягла загального пенсійного віку, але не набула права на пенсійну виплату, допомоги по догляду за особами з інвалідністю І чи ІІ групи внаслідок психічного розладу, компенсаційної виплати непрацюючій працездатній особі</t>
  </si>
  <si>
    <t>Реалізація державної політики у молодіжній сфері</t>
  </si>
  <si>
    <t>% викон.</t>
  </si>
  <si>
    <t>3031</t>
  </si>
  <si>
    <t>7350</t>
  </si>
  <si>
    <t>Виконання інвестиційних проектів</t>
  </si>
  <si>
    <t>3032</t>
  </si>
  <si>
    <t>3035</t>
  </si>
  <si>
    <t>7322</t>
  </si>
  <si>
    <t xml:space="preserve">Будівництво медичних установ та закладів </t>
  </si>
  <si>
    <t>Надання інших пільг окремим категоріям громадян відповідно до законодавства</t>
  </si>
  <si>
    <t>Надання пільг окремим категоріям громадян з оплати послуг зв`язку</t>
  </si>
  <si>
    <t>Компенсаційні виплати за пільговий проїзд окремих категорій громадян на залізничному транспорті</t>
  </si>
  <si>
    <t>Розроблення схем планування та забудови територій (містобудівної документації)</t>
  </si>
  <si>
    <t>оплата праці і нарахування на з/п</t>
  </si>
  <si>
    <t>Міжбюджетні трансферти разом</t>
  </si>
  <si>
    <t>Усього видатків</t>
  </si>
  <si>
    <t>Додаток 2</t>
  </si>
  <si>
    <t>% вик.</t>
  </si>
  <si>
    <t>Касові видатки</t>
  </si>
  <si>
    <t>6070</t>
  </si>
  <si>
    <t>Регулювання цін/тарифів на ЖКП</t>
  </si>
  <si>
    <t>Надання загальної середньої освіти за рахунок коштів місцевого бюджету</t>
  </si>
  <si>
    <t>1030</t>
  </si>
  <si>
    <t>Надання загальної середньої освіти за рахунок освітньої субвенції</t>
  </si>
  <si>
    <t>1060</t>
  </si>
  <si>
    <t>Надання загальної середньої освіти за рахунок залишку коштів за освітньою субвенцією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</si>
  <si>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</si>
  <si>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</si>
  <si>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</si>
  <si>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спеціальної освіти мистецькими школами</t>
  </si>
  <si>
    <t>1140</t>
  </si>
  <si>
    <t>Інші програми, заклади та заходи у сфері освіти</t>
  </si>
  <si>
    <t>1141</t>
  </si>
  <si>
    <t>1142</t>
  </si>
  <si>
    <t>1151</t>
  </si>
  <si>
    <t>1152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</si>
  <si>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</si>
  <si>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освітньої субвенції</t>
  </si>
  <si>
    <t>1154</t>
  </si>
  <si>
    <t xml:space="preserve">Забезпечення діяльності інклюзивно-ресурсних центрів за рахунок залишку коштів за освітньою субвенцією </t>
  </si>
  <si>
    <t>Забезпечення діяльності центрів професійного розвитку педагогічних працівників</t>
  </si>
  <si>
    <t>1200</t>
  </si>
  <si>
    <t>Надання дошкільної освiти</t>
  </si>
  <si>
    <t>2000</t>
  </si>
  <si>
    <t>2010</t>
  </si>
  <si>
    <t>Первинна медична допомога населенню</t>
  </si>
  <si>
    <t>Багатопрофільна стаціонарна медична допомога населенню</t>
  </si>
  <si>
    <t>Охорона здоров'я</t>
  </si>
  <si>
    <t>7330</t>
  </si>
  <si>
    <t>Будівництво інших об`єктів комунальної власності</t>
  </si>
  <si>
    <t>8600</t>
  </si>
  <si>
    <t>Обслуговування місцевого боргу</t>
  </si>
  <si>
    <t>7670</t>
  </si>
  <si>
    <t>Внески до статутного капіталу</t>
  </si>
  <si>
    <t>8220</t>
  </si>
  <si>
    <t>Заходи та роботи з мобілізаційної підготовки</t>
  </si>
  <si>
    <t>8230</t>
  </si>
  <si>
    <t>Інші заходи громадського порядку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</si>
  <si>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</si>
  <si>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9710</t>
  </si>
  <si>
    <t>7150</t>
  </si>
  <si>
    <t>Реалізація програм у галузі лісового господарства і мисливства</t>
  </si>
  <si>
    <t>8240</t>
  </si>
  <si>
    <t>Заходи та роботи з територіальної оборони</t>
  </si>
  <si>
    <t>5040</t>
  </si>
  <si>
    <t>9770</t>
  </si>
  <si>
    <t>Інші субвенції з місцевого бюджету</t>
  </si>
  <si>
    <t>Підтримка і розвиток спортивної інфраструктури</t>
  </si>
  <si>
    <t>1180</t>
  </si>
  <si>
    <t>Проведення (надання) додаткових психологопедагогічних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</t>
  </si>
  <si>
    <t>1300</t>
  </si>
  <si>
    <t>Будівництво  освітніх установ та закладів</t>
  </si>
  <si>
    <t>1400</t>
  </si>
  <si>
    <t>Виконання заходів із задоволення потреб у забезпеченні безпечного освітнього середовища</t>
  </si>
  <si>
    <t>1600</t>
  </si>
  <si>
    <t>3190</t>
  </si>
  <si>
    <t>3193</t>
  </si>
  <si>
    <t>Соціальний захист ветеранів війни та праці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</si>
  <si>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</si>
  <si>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5070</t>
  </si>
  <si>
    <t>Будівництво  споруд, установ та закладів фізичної культури і спорту</t>
  </si>
  <si>
    <t>6091</t>
  </si>
  <si>
    <t>Будівництво  об'єктів житлово-комунального господарства</t>
  </si>
  <si>
    <t>7693</t>
  </si>
  <si>
    <t>Інші заходи, пов'язані з економічною діяльністю</t>
  </si>
  <si>
    <t>2170</t>
  </si>
  <si>
    <t>Будівництво закладів охорони здоров'я</t>
  </si>
  <si>
    <t>(грн)</t>
  </si>
  <si>
    <t>1270</t>
  </si>
  <si>
    <t>1290</t>
  </si>
  <si>
    <t>3220</t>
  </si>
  <si>
    <t>7364</t>
  </si>
  <si>
    <t>Грошова компенсація за належні для отримання жилі приміщення для окремих категорій населення відповідно до законодавства</t>
  </si>
  <si>
    <t>3245</t>
  </si>
  <si>
    <t>Реалізація публічного інвестиційного проекту із забезпечення житлом дитячих будинків сімейного типу, дітей-сиріт та дітей, позбавлених батьківського піклування</t>
  </si>
  <si>
    <t>Проведення експертної грошової оцінки земельної ділянки чи права на неї</t>
  </si>
  <si>
    <t>Виконання заходів за рахунок цільових фондів, утворених ВР АР Крим, органами місцевого самоврядування і місцевими органами виконавчої влади і фондів,утворених ВР АР Крим,органами місцевого самоврядування</t>
  </si>
  <si>
    <t>Утримання та ефективна експлуатація об’єктів ЖКГ</t>
  </si>
  <si>
    <t>1183</t>
  </si>
  <si>
    <t>1184</t>
  </si>
  <si>
    <t>1275</t>
  </si>
  <si>
    <t>1276</t>
  </si>
  <si>
    <t>1291</t>
  </si>
  <si>
    <t>1292</t>
  </si>
  <si>
    <t>1500</t>
  </si>
  <si>
    <t>1702</t>
  </si>
  <si>
    <t>5012</t>
  </si>
  <si>
    <t>6090</t>
  </si>
  <si>
    <t>Виконання заходів, спрямованих на забезпечення якісної, сучасної та доступної загальної середньої освіти «Нова українська школа»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</si>
  <si>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«Нова українська школа»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</si>
  <si>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</si>
  <si>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Виконання заходів за рахунок коштів освітньої субвенції з державного бюджету місцевим бюджетам (за спеціальним фондом державного бюджету)</t>
  </si>
  <si>
    <t>Співфінансування заходів, що реалізуються за рахунок освітньої субвенції з державного бюджету місцевим бюджетам (за спеціальним фондом державного бюджету), на створення сучасного освітнього простору</t>
  </si>
  <si>
    <t>Реалізація заходів за рахунок освітньої субвенції з державного бюджету місцевим бюджетам (за спеціальним фондом державного бюджету) на створення сучасного освітнього простору</t>
  </si>
  <si>
    <t xml:space="preserve">Виконання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</si>
  <si>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</si>
  <si>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</t>
  </si>
  <si>
    <t>Виконання заходів за рахунок субвенції з державного бюджету місцевим бюджетам на надання державної підтримки особам з особливими освітніми потребами (за спеціальним фондом державного бюджету)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</si>
  <si>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</t>
  </si>
  <si>
    <t>Забезпечення харчуванням учнів закладів загальної середньої освіти за рахунок субвенції з державного бюджету місцевим бюджетам</t>
  </si>
  <si>
    <t>Проведення навчально-тренувальних зборів і змагань з неолімпійських видів спорту</t>
  </si>
  <si>
    <t>Інша діяльність у сфері житлово-комунального господарства</t>
  </si>
  <si>
    <t>комунальні пос-луги та енергоносії</t>
  </si>
  <si>
    <t>Видатки бюджету Славутської міської територіальної громади за I квартал 2026 року</t>
  </si>
  <si>
    <t>2111</t>
  </si>
  <si>
    <t>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</si>
  <si>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</si>
  <si>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</si>
  <si>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</si>
  <si>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5048</t>
  </si>
  <si>
    <t>Розвиток спортивної інфраструктури</t>
  </si>
  <si>
    <t>7480</t>
  </si>
  <si>
    <t>8420</t>
  </si>
  <si>
    <t>Інші заходи у сфері медіа (засобів масової інформації)</t>
  </si>
  <si>
    <t>25=3+12</t>
  </si>
  <si>
    <t>видатки розвитку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</si>
  <si>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</si>
  <si>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Організаційне, інформаційно-аналітичне та матеріально-технічне забезпечення діяльності обласної  ради, районної ради, районної у місті ради (у разі її створення), міської, селищної, сільської рад та їх виконавчих комітетів</t>
  </si>
  <si>
    <t>Керівництво і управління у відповідній сфері у містах республіканського АРК та обласного значення</t>
  </si>
  <si>
    <t>Забезпечення соціальними послугами за місцем прожи-вання громадян, які не здатні до самообслуговування у зв'язку з похилим віком, хворобою, інвалідністю</t>
  </si>
  <si>
    <t>Заходи державної політики з питань дітей та їх соц.захисту</t>
  </si>
  <si>
    <r>
      <t>Будівництво та регіональний розвиток, у</t>
    </r>
    <r>
      <rPr>
        <sz val="10"/>
        <rFont val="Times New Roman"/>
        <family val="1"/>
        <charset val="204"/>
      </rPr>
      <t xml:space="preserve"> тому числі:</t>
    </r>
  </si>
  <si>
    <t>Секретар міської ради</t>
  </si>
  <si>
    <t>Світлана  ФЕДОРЧУК</t>
  </si>
  <si>
    <t>до рішення міської ради від 30.04.2026 № - 58/2026 «Про затвердження звіту про виконання бюджету Славутської міської територіальної громади за І квартал 2026 року»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</si>
</sst>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8" formatCode="0.0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9"/>
      <name val="Arial Cyr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name val="Arial Cyr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sz val="6"/>
      <name val="Times New Roman"/>
      <family val="1"/>
      <charset val="204"/>
    </font>
    <font>
      <sz val="6"/>
      <name val="Arial Cyr"/>
      <charset val="204"/>
    </font>
    <font>
      <b/>
      <sz val="11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2"/>
      <name val="Arial Cyr"/>
      <charset val="204"/>
    </font>
    <font>
      <b/>
      <i/>
      <sz val="12"/>
      <name val="Times New Roman"/>
      <family val="1"/>
      <charset val="204"/>
    </font>
    <font>
      <b/>
      <i/>
      <sz val="12"/>
      <name val="Arial Cyr"/>
      <charset val="204"/>
    </font>
    <font>
      <b/>
      <sz val="12"/>
      <name val="Arial Cyr"/>
      <charset val="204"/>
    </font>
    <font>
      <b/>
      <i/>
      <sz val="10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i/>
      <sz val="9.5"/>
      <name val="Times New Roman"/>
      <family val="1"/>
      <charset val="204"/>
    </font>
    <font>
      <b/>
      <sz val="9"/>
      <name val="Times New Roman"/>
      <family val="1"/>
      <charset val="204"/>
    </font>
    <font>
      <sz val="13.5"/>
      <name val="Times New Roman"/>
      <family val="1"/>
      <charset val="204"/>
    </font>
    <font>
      <sz val="8"/>
      <color rgb="FF000000"/>
      <name val="Tahoma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7" fillId="0" borderId="0"/>
  </cellStyleXfs>
  <cellXfs count="20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2" fontId="1" fillId="0" borderId="0" xfId="0" applyNumberFormat="1" applyFont="1"/>
    <xf numFmtId="2" fontId="0" fillId="0" borderId="0" xfId="0" applyNumberFormat="1"/>
    <xf numFmtId="2" fontId="4" fillId="0" borderId="1" xfId="0" applyNumberFormat="1" applyFont="1" applyBorder="1" applyAlignment="1">
      <alignment horizontal="center" vertical="center" wrapText="1"/>
    </xf>
    <xf numFmtId="1" fontId="1" fillId="0" borderId="0" xfId="0" applyNumberFormat="1" applyFont="1"/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7" fillId="0" borderId="0" xfId="0" applyFont="1"/>
    <xf numFmtId="0" fontId="1" fillId="2" borderId="0" xfId="0" applyFont="1" applyFill="1"/>
    <xf numFmtId="49" fontId="1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/>
    <xf numFmtId="49" fontId="16" fillId="2" borderId="1" xfId="0" applyNumberFormat="1" applyFont="1" applyFill="1" applyBorder="1" applyAlignment="1">
      <alignment horizontal="center" vertical="center"/>
    </xf>
    <xf numFmtId="0" fontId="16" fillId="2" borderId="0" xfId="0" applyFont="1" applyFill="1"/>
    <xf numFmtId="49" fontId="16" fillId="0" borderId="1" xfId="0" applyNumberFormat="1" applyFont="1" applyBorder="1" applyAlignment="1">
      <alignment horizontal="center" vertical="center"/>
    </xf>
    <xf numFmtId="0" fontId="16" fillId="0" borderId="0" xfId="0" applyFont="1"/>
    <xf numFmtId="49" fontId="17" fillId="2" borderId="1" xfId="0" applyNumberFormat="1" applyFont="1" applyFill="1" applyBorder="1" applyAlignment="1">
      <alignment horizontal="center" vertical="center"/>
    </xf>
    <xf numFmtId="0" fontId="17" fillId="2" borderId="0" xfId="0" applyFont="1" applyFill="1"/>
    <xf numFmtId="49" fontId="16" fillId="0" borderId="1" xfId="0" quotePrefix="1" applyNumberFormat="1" applyFont="1" applyBorder="1" applyAlignment="1">
      <alignment horizontal="center" vertical="center"/>
    </xf>
    <xf numFmtId="0" fontId="17" fillId="0" borderId="0" xfId="0" applyFont="1"/>
    <xf numFmtId="1" fontId="4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1" fontId="1" fillId="0" borderId="0" xfId="0" applyNumberFormat="1" applyFont="1" applyFill="1"/>
    <xf numFmtId="1" fontId="1" fillId="0" borderId="0" xfId="0" applyNumberFormat="1" applyFont="1" applyFill="1" applyAlignment="1">
      <alignment horizontal="right"/>
    </xf>
    <xf numFmtId="1" fontId="4" fillId="0" borderId="2" xfId="0" applyNumberFormat="1" applyFont="1" applyBorder="1" applyAlignment="1">
      <alignment horizontal="center" vertical="center" wrapText="1"/>
    </xf>
    <xf numFmtId="1" fontId="0" fillId="0" borderId="0" xfId="0" applyNumberFormat="1" applyFill="1"/>
    <xf numFmtId="0" fontId="10" fillId="0" borderId="1" xfId="0" applyFont="1" applyFill="1" applyBorder="1" applyAlignment="1" applyProtection="1">
      <alignment horizontal="left" vertical="center" wrapText="1"/>
      <protection hidden="1"/>
    </xf>
    <xf numFmtId="0" fontId="16" fillId="0" borderId="1" xfId="0" applyFont="1" applyFill="1" applyBorder="1" applyAlignment="1" applyProtection="1">
      <alignment horizontal="left" vertical="center" wrapText="1"/>
      <protection hidden="1"/>
    </xf>
    <xf numFmtId="0" fontId="1" fillId="0" borderId="1" xfId="0" applyFont="1" applyFill="1" applyBorder="1" applyAlignment="1" applyProtection="1">
      <alignment horizontal="left" vertical="center" wrapText="1"/>
      <protection hidden="1"/>
    </xf>
    <xf numFmtId="0" fontId="2" fillId="0" borderId="1" xfId="0" applyFont="1" applyFill="1" applyBorder="1" applyAlignment="1" applyProtection="1">
      <alignment horizontal="left" vertical="center" wrapText="1"/>
      <protection hidden="1"/>
    </xf>
    <xf numFmtId="0" fontId="0" fillId="0" borderId="0" xfId="0" applyFont="1"/>
    <xf numFmtId="2" fontId="1" fillId="0" borderId="1" xfId="0" quotePrefix="1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2" fontId="16" fillId="0" borderId="1" xfId="0" quotePrefix="1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4" fontId="7" fillId="0" borderId="1" xfId="0" quotePrefix="1" applyNumberFormat="1" applyFont="1" applyBorder="1" applyAlignment="1">
      <alignment horizontal="left" vertical="center" wrapText="1"/>
    </xf>
    <xf numFmtId="2" fontId="10" fillId="0" borderId="1" xfId="0" quotePrefix="1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4" fontId="10" fillId="0" borderId="1" xfId="0" quotePrefix="1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vertical="center"/>
    </xf>
    <xf numFmtId="3" fontId="16" fillId="0" borderId="1" xfId="0" applyNumberFormat="1" applyFont="1" applyBorder="1" applyAlignment="1">
      <alignment vertical="center"/>
    </xf>
    <xf numFmtId="3" fontId="16" fillId="0" borderId="1" xfId="0" applyNumberFormat="1" applyFont="1" applyFill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16" fillId="2" borderId="1" xfId="0" applyNumberFormat="1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3" fontId="17" fillId="2" borderId="1" xfId="0" applyNumberFormat="1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3" fontId="1" fillId="0" borderId="1" xfId="0" applyNumberFormat="1" applyFont="1" applyFill="1" applyBorder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3" fontId="10" fillId="0" borderId="1" xfId="0" applyNumberFormat="1" applyFont="1" applyFill="1" applyBorder="1" applyAlignment="1">
      <alignment vertical="center"/>
    </xf>
    <xf numFmtId="3" fontId="10" fillId="0" borderId="1" xfId="0" applyNumberFormat="1" applyFont="1" applyBorder="1" applyAlignment="1">
      <alignment horizontal="right" vertical="center"/>
    </xf>
    <xf numFmtId="3" fontId="2" fillId="0" borderId="1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0" fontId="1" fillId="0" borderId="0" xfId="0" applyFont="1" applyFill="1"/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Fill="1"/>
    <xf numFmtId="3" fontId="2" fillId="3" borderId="1" xfId="0" applyNumberFormat="1" applyFont="1" applyFill="1" applyBorder="1" applyAlignment="1">
      <alignment horizontal="right" vertical="center"/>
    </xf>
    <xf numFmtId="3" fontId="2" fillId="4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right" vertical="center"/>
    </xf>
    <xf numFmtId="3" fontId="2" fillId="5" borderId="1" xfId="0" applyNumberFormat="1" applyFont="1" applyFill="1" applyBorder="1" applyAlignment="1">
      <alignment vertical="center"/>
    </xf>
    <xf numFmtId="49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/>
    <xf numFmtId="37" fontId="22" fillId="6" borderId="3" xfId="1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24" fillId="0" borderId="1" xfId="0" applyFont="1" applyFill="1" applyBorder="1" applyAlignment="1" applyProtection="1">
      <alignment horizontal="left" vertical="center" wrapText="1"/>
      <protection hidden="1"/>
    </xf>
    <xf numFmtId="2" fontId="7" fillId="0" borderId="1" xfId="0" quotePrefix="1" applyNumberFormat="1" applyFont="1" applyBorder="1" applyAlignment="1">
      <alignment horizontal="left" vertical="center" wrapText="1"/>
    </xf>
    <xf numFmtId="198" fontId="2" fillId="3" borderId="1" xfId="0" applyNumberFormat="1" applyFont="1" applyFill="1" applyBorder="1" applyAlignment="1">
      <alignment vertical="center"/>
    </xf>
    <xf numFmtId="198" fontId="2" fillId="0" borderId="1" xfId="0" applyNumberFormat="1" applyFont="1" applyBorder="1" applyAlignment="1">
      <alignment vertical="center"/>
    </xf>
    <xf numFmtId="198" fontId="10" fillId="0" borderId="1" xfId="0" applyNumberFormat="1" applyFont="1" applyBorder="1" applyAlignment="1">
      <alignment vertical="center"/>
    </xf>
    <xf numFmtId="198" fontId="7" fillId="0" borderId="1" xfId="0" applyNumberFormat="1" applyFont="1" applyBorder="1" applyAlignment="1">
      <alignment vertical="center"/>
    </xf>
    <xf numFmtId="198" fontId="1" fillId="0" borderId="1" xfId="0" applyNumberFormat="1" applyFont="1" applyBorder="1" applyAlignment="1">
      <alignment vertical="center"/>
    </xf>
    <xf numFmtId="198" fontId="1" fillId="2" borderId="1" xfId="0" applyNumberFormat="1" applyFont="1" applyFill="1" applyBorder="1" applyAlignment="1">
      <alignment vertical="center"/>
    </xf>
    <xf numFmtId="198" fontId="2" fillId="4" borderId="1" xfId="0" applyNumberFormat="1" applyFont="1" applyFill="1" applyBorder="1" applyAlignment="1">
      <alignment vertical="center"/>
    </xf>
    <xf numFmtId="198" fontId="1" fillId="0" borderId="1" xfId="0" applyNumberFormat="1" applyFont="1" applyFill="1" applyBorder="1" applyAlignment="1">
      <alignment vertical="center"/>
    </xf>
    <xf numFmtId="198" fontId="2" fillId="5" borderId="1" xfId="0" applyNumberFormat="1" applyFont="1" applyFill="1" applyBorder="1" applyAlignment="1">
      <alignment vertical="center"/>
    </xf>
    <xf numFmtId="198" fontId="2" fillId="3" borderId="1" xfId="0" applyNumberFormat="1" applyFont="1" applyFill="1" applyBorder="1" applyAlignment="1">
      <alignment horizontal="right" vertical="center"/>
    </xf>
    <xf numFmtId="198" fontId="2" fillId="0" borderId="1" xfId="0" applyNumberFormat="1" applyFont="1" applyBorder="1" applyAlignment="1">
      <alignment horizontal="right" vertical="center"/>
    </xf>
    <xf numFmtId="198" fontId="1" fillId="0" borderId="1" xfId="0" applyNumberFormat="1" applyFont="1" applyBorder="1" applyAlignment="1">
      <alignment horizontal="right" vertical="center"/>
    </xf>
    <xf numFmtId="198" fontId="10" fillId="0" borderId="1" xfId="0" applyNumberFormat="1" applyFont="1" applyBorder="1" applyAlignment="1">
      <alignment horizontal="right" vertical="center"/>
    </xf>
    <xf numFmtId="198" fontId="1" fillId="2" borderId="1" xfId="0" applyNumberFormat="1" applyFont="1" applyFill="1" applyBorder="1" applyAlignment="1">
      <alignment horizontal="right" vertical="center"/>
    </xf>
    <xf numFmtId="198" fontId="2" fillId="4" borderId="1" xfId="0" applyNumberFormat="1" applyFont="1" applyFill="1" applyBorder="1" applyAlignment="1">
      <alignment horizontal="right" vertical="center"/>
    </xf>
    <xf numFmtId="198" fontId="1" fillId="0" borderId="1" xfId="0" applyNumberFormat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vertical="center"/>
    </xf>
    <xf numFmtId="198" fontId="7" fillId="0" borderId="1" xfId="0" applyNumberFormat="1" applyFont="1" applyBorder="1" applyAlignment="1">
      <alignment horizontal="right" vertical="center"/>
    </xf>
    <xf numFmtId="198" fontId="7" fillId="0" borderId="1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horizontal="right" vertical="center"/>
    </xf>
    <xf numFmtId="198" fontId="7" fillId="0" borderId="1" xfId="0" applyNumberFormat="1" applyFont="1" applyFill="1" applyBorder="1" applyAlignment="1">
      <alignment horizontal="right" vertical="center"/>
    </xf>
    <xf numFmtId="3" fontId="10" fillId="2" borderId="1" xfId="0" applyNumberFormat="1" applyFont="1" applyFill="1" applyBorder="1" applyAlignment="1">
      <alignment vertical="center"/>
    </xf>
    <xf numFmtId="198" fontId="7" fillId="2" borderId="1" xfId="0" applyNumberFormat="1" applyFont="1" applyFill="1" applyBorder="1" applyAlignment="1">
      <alignment vertical="center"/>
    </xf>
    <xf numFmtId="198" fontId="10" fillId="2" borderId="1" xfId="0" applyNumberFormat="1" applyFont="1" applyFill="1" applyBorder="1" applyAlignment="1">
      <alignment vertical="center"/>
    </xf>
    <xf numFmtId="37" fontId="23" fillId="6" borderId="3" xfId="1" applyNumberFormat="1" applyFont="1" applyFill="1" applyBorder="1" applyAlignment="1">
      <alignment horizontal="left" vertical="top" wrapText="1"/>
    </xf>
    <xf numFmtId="198" fontId="17" fillId="0" borderId="1" xfId="0" applyNumberFormat="1" applyFont="1" applyBorder="1" applyAlignment="1">
      <alignment vertical="center"/>
    </xf>
    <xf numFmtId="3" fontId="16" fillId="0" borderId="1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horizontal="left" vertical="center" wrapText="1"/>
    </xf>
    <xf numFmtId="198" fontId="16" fillId="0" borderId="1" xfId="0" applyNumberFormat="1" applyFont="1" applyBorder="1" applyAlignment="1">
      <alignment horizontal="right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0" xfId="0" applyFont="1" applyFill="1"/>
    <xf numFmtId="1" fontId="1" fillId="7" borderId="0" xfId="0" applyNumberFormat="1" applyFont="1" applyFill="1"/>
    <xf numFmtId="1" fontId="4" fillId="7" borderId="2" xfId="0" applyNumberFormat="1" applyFont="1" applyFill="1" applyBorder="1" applyAlignment="1">
      <alignment horizontal="center" vertical="center" wrapText="1"/>
    </xf>
    <xf numFmtId="1" fontId="4" fillId="7" borderId="1" xfId="0" applyNumberFormat="1" applyFont="1" applyFill="1" applyBorder="1" applyAlignment="1">
      <alignment horizontal="center" vertical="center" wrapText="1"/>
    </xf>
    <xf numFmtId="3" fontId="2" fillId="7" borderId="1" xfId="0" applyNumberFormat="1" applyFont="1" applyFill="1" applyBorder="1" applyAlignment="1">
      <alignment vertical="center"/>
    </xf>
    <xf numFmtId="3" fontId="1" fillId="7" borderId="1" xfId="0" applyNumberFormat="1" applyFont="1" applyFill="1" applyBorder="1" applyAlignment="1">
      <alignment vertical="center"/>
    </xf>
    <xf numFmtId="3" fontId="16" fillId="7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7" fillId="7" borderId="1" xfId="0" applyNumberFormat="1" applyFont="1" applyFill="1" applyBorder="1" applyAlignment="1">
      <alignment vertical="center"/>
    </xf>
    <xf numFmtId="1" fontId="0" fillId="7" borderId="0" xfId="0" applyNumberFormat="1" applyFont="1" applyFill="1"/>
    <xf numFmtId="3" fontId="2" fillId="8" borderId="1" xfId="0" applyNumberFormat="1" applyFont="1" applyFill="1" applyBorder="1" applyAlignment="1">
      <alignment vertical="center"/>
    </xf>
    <xf numFmtId="49" fontId="16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1" fontId="16" fillId="7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/>
    </xf>
    <xf numFmtId="49" fontId="16" fillId="0" borderId="0" xfId="0" applyNumberFormat="1" applyFont="1"/>
    <xf numFmtId="49" fontId="25" fillId="0" borderId="1" xfId="0" applyNumberFormat="1" applyFont="1" applyBorder="1" applyAlignment="1">
      <alignment horizontal="center" vertical="center"/>
    </xf>
    <xf numFmtId="0" fontId="25" fillId="0" borderId="1" xfId="0" applyFont="1" applyFill="1" applyBorder="1" applyAlignment="1" applyProtection="1">
      <alignment horizontal="left" vertical="center" wrapText="1"/>
      <protection hidden="1"/>
    </xf>
    <xf numFmtId="3" fontId="2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5" fillId="0" borderId="0" xfId="0" applyFont="1"/>
    <xf numFmtId="1" fontId="0" fillId="0" borderId="0" xfId="0" applyNumberFormat="1" applyFont="1"/>
    <xf numFmtId="49" fontId="2" fillId="8" borderId="1" xfId="0" applyNumberFormat="1" applyFont="1" applyFill="1" applyBorder="1" applyAlignment="1">
      <alignment horizontal="center" vertical="center"/>
    </xf>
    <xf numFmtId="2" fontId="2" fillId="8" borderId="1" xfId="0" applyNumberFormat="1" applyFont="1" applyFill="1" applyBorder="1" applyAlignment="1">
      <alignment horizontal="left" vertical="center" wrapText="1"/>
    </xf>
    <xf numFmtId="198" fontId="2" fillId="8" borderId="1" xfId="0" applyNumberFormat="1" applyFont="1" applyFill="1" applyBorder="1" applyAlignment="1">
      <alignment vertical="center"/>
    </xf>
    <xf numFmtId="198" fontId="2" fillId="8" borderId="1" xfId="0" applyNumberFormat="1" applyFont="1" applyFill="1" applyBorder="1" applyAlignment="1">
      <alignment horizontal="right" vertical="center"/>
    </xf>
    <xf numFmtId="3" fontId="2" fillId="9" borderId="1" xfId="0" applyNumberFormat="1" applyFont="1" applyFill="1" applyBorder="1" applyAlignment="1">
      <alignment vertical="center"/>
    </xf>
    <xf numFmtId="198" fontId="2" fillId="9" borderId="1" xfId="0" applyNumberFormat="1" applyFont="1" applyFill="1" applyBorder="1" applyAlignment="1">
      <alignment horizontal="right" vertical="center"/>
    </xf>
    <xf numFmtId="2" fontId="16" fillId="0" borderId="1" xfId="0" applyNumberFormat="1" applyFont="1" applyBorder="1" applyAlignment="1">
      <alignment horizontal="left" vertical="center" wrapText="1"/>
    </xf>
    <xf numFmtId="198" fontId="17" fillId="0" borderId="1" xfId="0" applyNumberFormat="1" applyFont="1" applyBorder="1" applyAlignment="1">
      <alignment horizontal="right" vertical="center"/>
    </xf>
    <xf numFmtId="0" fontId="15" fillId="0" borderId="0" xfId="0" applyFont="1"/>
    <xf numFmtId="0" fontId="14" fillId="0" borderId="0" xfId="0" applyFont="1" applyFill="1" applyAlignment="1">
      <alignment wrapText="1"/>
    </xf>
    <xf numFmtId="0" fontId="14" fillId="0" borderId="0" xfId="0" applyFont="1" applyFill="1"/>
    <xf numFmtId="0" fontId="15" fillId="0" borderId="0" xfId="0" applyFont="1" applyFill="1"/>
    <xf numFmtId="0" fontId="14" fillId="0" borderId="0" xfId="0" applyFont="1"/>
    <xf numFmtId="1" fontId="26" fillId="0" borderId="0" xfId="0" applyNumberFormat="1" applyFont="1" applyAlignment="1">
      <alignment horizontal="center"/>
    </xf>
    <xf numFmtId="0" fontId="26" fillId="0" borderId="0" xfId="0" applyFont="1"/>
    <xf numFmtId="49" fontId="15" fillId="4" borderId="4" xfId="0" applyNumberFormat="1" applyFont="1" applyFill="1" applyBorder="1" applyAlignment="1">
      <alignment horizontal="center" vertical="center"/>
    </xf>
    <xf numFmtId="49" fontId="15" fillId="4" borderId="6" xfId="0" applyNumberFormat="1" applyFont="1" applyFill="1" applyBorder="1" applyAlignment="1">
      <alignment horizontal="center" vertical="center"/>
    </xf>
    <xf numFmtId="1" fontId="4" fillId="7" borderId="4" xfId="0" applyNumberFormat="1" applyFont="1" applyFill="1" applyBorder="1" applyAlignment="1">
      <alignment horizontal="center" vertical="center" wrapText="1"/>
    </xf>
    <xf numFmtId="1" fontId="4" fillId="7" borderId="6" xfId="0" applyNumberFormat="1" applyFont="1" applyFill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/>
    <xf numFmtId="1" fontId="7" fillId="0" borderId="4" xfId="0" applyNumberFormat="1" applyFont="1" applyBorder="1" applyAlignment="1">
      <alignment horizontal="center" vertical="center" wrapText="1"/>
    </xf>
    <xf numFmtId="1" fontId="9" fillId="0" borderId="6" xfId="0" applyNumberFormat="1" applyFont="1" applyBorder="1"/>
    <xf numFmtId="1" fontId="4" fillId="0" borderId="4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vertical="center" wrapText="1"/>
    </xf>
    <xf numFmtId="0" fontId="13" fillId="5" borderId="6" xfId="0" applyFont="1" applyFill="1" applyBorder="1" applyAlignment="1">
      <alignment wrapText="1"/>
    </xf>
    <xf numFmtId="0" fontId="15" fillId="0" borderId="0" xfId="0" applyFont="1" applyAlignment="1">
      <alignment horizontal="center"/>
    </xf>
    <xf numFmtId="0" fontId="18" fillId="0" borderId="0" xfId="0" applyFont="1"/>
    <xf numFmtId="0" fontId="11" fillId="0" borderId="13" xfId="0" applyFont="1" applyBorder="1" applyAlignment="1">
      <alignment horizontal="center" vertical="center" wrapText="1"/>
    </xf>
    <xf numFmtId="0" fontId="12" fillId="0" borderId="14" xfId="0" applyFont="1" applyBorder="1"/>
    <xf numFmtId="0" fontId="12" fillId="0" borderId="2" xfId="0" applyFont="1" applyBorder="1"/>
    <xf numFmtId="0" fontId="14" fillId="0" borderId="13" xfId="0" applyFont="1" applyBorder="1" applyAlignment="1">
      <alignment horizontal="center" vertical="center" wrapText="1"/>
    </xf>
    <xf numFmtId="0" fontId="18" fillId="0" borderId="14" xfId="0" applyFont="1" applyBorder="1"/>
    <xf numFmtId="0" fontId="18" fillId="0" borderId="2" xfId="0" applyFont="1" applyBorder="1"/>
    <xf numFmtId="2" fontId="19" fillId="0" borderId="4" xfId="0" applyNumberFormat="1" applyFont="1" applyBorder="1" applyAlignment="1">
      <alignment horizontal="center" vertical="center" wrapText="1"/>
    </xf>
    <xf numFmtId="2" fontId="20" fillId="0" borderId="5" xfId="0" applyNumberFormat="1" applyFont="1" applyBorder="1" applyAlignment="1"/>
    <xf numFmtId="0" fontId="0" fillId="0" borderId="5" xfId="0" applyBorder="1" applyAlignment="1"/>
    <xf numFmtId="0" fontId="0" fillId="0" borderId="6" xfId="0" applyBorder="1" applyAlignment="1"/>
    <xf numFmtId="1" fontId="5" fillId="0" borderId="5" xfId="0" applyNumberFormat="1" applyFont="1" applyBorder="1" applyAlignment="1"/>
    <xf numFmtId="1" fontId="5" fillId="0" borderId="6" xfId="0" applyNumberFormat="1" applyFont="1" applyBorder="1"/>
    <xf numFmtId="1" fontId="2" fillId="0" borderId="0" xfId="0" applyNumberFormat="1" applyFont="1" applyAlignment="1">
      <alignment horizontal="center"/>
    </xf>
    <xf numFmtId="2" fontId="6" fillId="0" borderId="7" xfId="0" applyNumberFormat="1" applyFont="1" applyBorder="1" applyAlignment="1">
      <alignment horizontal="center" vertical="center" wrapText="1"/>
    </xf>
    <xf numFmtId="2" fontId="13" fillId="0" borderId="8" xfId="0" applyNumberFormat="1" applyFont="1" applyBorder="1"/>
    <xf numFmtId="2" fontId="13" fillId="0" borderId="9" xfId="0" applyNumberFormat="1" applyFont="1" applyBorder="1"/>
    <xf numFmtId="2" fontId="13" fillId="0" borderId="10" xfId="0" applyNumberFormat="1" applyFont="1" applyBorder="1"/>
    <xf numFmtId="2" fontId="13" fillId="0" borderId="11" xfId="0" applyNumberFormat="1" applyFont="1" applyBorder="1"/>
    <xf numFmtId="2" fontId="13" fillId="0" borderId="12" xfId="0" applyNumberFormat="1" applyFont="1" applyBorder="1"/>
    <xf numFmtId="1" fontId="7" fillId="0" borderId="7" xfId="0" applyNumberFormat="1" applyFont="1" applyBorder="1" applyAlignment="1">
      <alignment horizontal="center" vertical="center" wrapText="1"/>
    </xf>
    <xf numFmtId="1" fontId="8" fillId="0" borderId="9" xfId="0" applyNumberFormat="1" applyFont="1" applyBorder="1"/>
    <xf numFmtId="1" fontId="8" fillId="0" borderId="10" xfId="0" applyNumberFormat="1" applyFont="1" applyBorder="1"/>
    <xf numFmtId="1" fontId="8" fillId="0" borderId="12" xfId="0" applyNumberFormat="1" applyFont="1" applyBorder="1"/>
    <xf numFmtId="1" fontId="1" fillId="0" borderId="0" xfId="0" applyNumberFormat="1" applyFont="1" applyAlignment="1">
      <alignment horizontal="center" vertical="center" wrapText="1"/>
    </xf>
    <xf numFmtId="1" fontId="5" fillId="0" borderId="5" xfId="0" applyNumberFormat="1" applyFont="1" applyBorder="1"/>
    <xf numFmtId="2" fontId="15" fillId="0" borderId="7" xfId="0" applyNumberFormat="1" applyFont="1" applyFill="1" applyBorder="1" applyAlignment="1">
      <alignment horizontal="center" vertical="center" wrapText="1"/>
    </xf>
    <xf numFmtId="2" fontId="21" fillId="0" borderId="8" xfId="0" applyNumberFormat="1" applyFont="1" applyFill="1" applyBorder="1" applyAlignment="1"/>
    <xf numFmtId="2" fontId="21" fillId="0" borderId="9" xfId="0" applyNumberFormat="1" applyFont="1" applyFill="1" applyBorder="1" applyAlignment="1"/>
    <xf numFmtId="2" fontId="21" fillId="0" borderId="10" xfId="0" applyNumberFormat="1" applyFont="1" applyFill="1" applyBorder="1" applyAlignment="1"/>
    <xf numFmtId="2" fontId="21" fillId="0" borderId="11" xfId="0" applyNumberFormat="1" applyFont="1" applyFill="1" applyBorder="1" applyAlignment="1"/>
    <xf numFmtId="2" fontId="21" fillId="0" borderId="12" xfId="0" applyNumberFormat="1" applyFont="1" applyFill="1" applyBorder="1" applyAlignment="1"/>
    <xf numFmtId="1" fontId="4" fillId="0" borderId="13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13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2" fontId="4" fillId="0" borderId="13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19" fillId="0" borderId="7" xfId="0" applyNumberFormat="1" applyFont="1" applyBorder="1" applyAlignment="1">
      <alignment horizontal="center" vertical="center" wrapText="1"/>
    </xf>
    <xf numFmtId="2" fontId="20" fillId="0" borderId="8" xfId="0" applyNumberFormat="1" applyFont="1" applyBorder="1" applyAlignment="1"/>
    <xf numFmtId="2" fontId="20" fillId="0" borderId="9" xfId="0" applyNumberFormat="1" applyFont="1" applyBorder="1" applyAlignment="1"/>
    <xf numFmtId="1" fontId="4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/>
    <xf numFmtId="1" fontId="5" fillId="0" borderId="2" xfId="0" applyNumberFormat="1" applyFont="1" applyBorder="1"/>
  </cellXfs>
  <cellStyles count="2">
    <cellStyle name="Звичайний" xfId="0" builtinId="0"/>
    <cellStyle name="Обычный 2" xfId="1" xr:uid="{94A20B84-6DF9-4AB5-8FB6-48986294A80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C57F7-0964-4526-AC80-059943849607}">
  <sheetPr>
    <pageSetUpPr fitToPage="1"/>
  </sheetPr>
  <dimension ref="A1:AF252"/>
  <sheetViews>
    <sheetView tabSelected="1" topLeftCell="A157" zoomScale="90" zoomScaleNormal="90" zoomScaleSheetLayoutView="75" workbookViewId="0">
      <selection activeCell="O166" sqref="O166"/>
    </sheetView>
  </sheetViews>
  <sheetFormatPr defaultRowHeight="12.75" x14ac:dyDescent="0.2"/>
  <cols>
    <col min="1" max="1" width="6.28515625" customWidth="1"/>
    <col min="2" max="2" width="56.5703125" style="35" customWidth="1"/>
    <col min="3" max="3" width="11.42578125" style="26" customWidth="1"/>
    <col min="4" max="4" width="11" style="26" customWidth="1"/>
    <col min="5" max="5" width="6" style="5" customWidth="1"/>
    <col min="6" max="6" width="11.42578125" style="26" customWidth="1"/>
    <col min="7" max="7" width="9.42578125" style="26" customWidth="1"/>
    <col min="8" max="8" width="9.85546875" style="26" customWidth="1"/>
    <col min="9" max="9" width="9.28515625" style="26" customWidth="1"/>
    <col min="10" max="10" width="9.42578125" style="132" customWidth="1"/>
    <col min="11" max="11" width="7.7109375" style="26" customWidth="1"/>
    <col min="12" max="12" width="9.85546875" style="26" customWidth="1"/>
    <col min="13" max="13" width="8.85546875" style="26" customWidth="1"/>
    <col min="14" max="14" width="6.5703125" style="5" customWidth="1"/>
    <col min="15" max="15" width="9.5703125" style="26" customWidth="1"/>
    <col min="16" max="17" width="8.7109375" style="26" customWidth="1"/>
    <col min="18" max="18" width="7.85546875" style="26" customWidth="1"/>
    <col min="19" max="19" width="7.42578125" style="26" customWidth="1"/>
    <col min="20" max="20" width="7.28515625" style="26" customWidth="1"/>
    <col min="21" max="21" width="10.28515625" style="132" customWidth="1"/>
    <col min="22" max="22" width="8.85546875" style="26" customWidth="1"/>
    <col min="23" max="23" width="9.85546875" style="118" customWidth="1"/>
    <col min="24" max="24" width="9" style="118" customWidth="1"/>
    <col min="25" max="25" width="12.42578125" style="26" hidden="1" customWidth="1"/>
    <col min="26" max="26" width="11.5703125" style="26" hidden="1" customWidth="1"/>
    <col min="27" max="27" width="10.42578125" style="30" customWidth="1"/>
    <col min="28" max="28" width="10.5703125" style="26" customWidth="1"/>
    <col min="29" max="29" width="6.42578125" style="5" customWidth="1"/>
  </cols>
  <sheetData>
    <row r="1" spans="1:29" s="2" customFormat="1" ht="14.25" customHeight="1" x14ac:dyDescent="0.2">
      <c r="C1" s="7"/>
      <c r="D1" s="7"/>
      <c r="E1" s="4"/>
      <c r="F1" s="7"/>
      <c r="G1" s="7"/>
      <c r="H1" s="7"/>
      <c r="I1" s="7"/>
      <c r="J1" s="7"/>
      <c r="K1" s="7"/>
      <c r="L1" s="7"/>
      <c r="M1" s="7"/>
      <c r="N1" s="4"/>
      <c r="O1" s="7"/>
      <c r="P1" s="7"/>
      <c r="Q1" s="7"/>
      <c r="R1" s="7"/>
      <c r="S1" s="7"/>
      <c r="T1" s="7"/>
      <c r="U1" s="174" t="s">
        <v>206</v>
      </c>
      <c r="V1" s="174"/>
      <c r="W1" s="174"/>
      <c r="X1" s="174"/>
      <c r="Y1" s="174"/>
      <c r="Z1" s="174"/>
      <c r="AA1" s="174"/>
      <c r="AB1" s="174"/>
      <c r="AC1" s="174"/>
    </row>
    <row r="2" spans="1:29" s="2" customFormat="1" ht="41.25" customHeight="1" x14ac:dyDescent="0.2">
      <c r="C2" s="7"/>
      <c r="D2" s="7"/>
      <c r="E2" s="4"/>
      <c r="F2" s="7"/>
      <c r="G2" s="7"/>
      <c r="H2" s="7"/>
      <c r="I2" s="7"/>
      <c r="J2" s="7"/>
      <c r="K2" s="7"/>
      <c r="L2" s="7"/>
      <c r="M2" s="7"/>
      <c r="N2" s="4"/>
      <c r="O2" s="7"/>
      <c r="P2" s="7"/>
      <c r="Q2" s="7"/>
      <c r="R2" s="7"/>
      <c r="S2" s="7"/>
      <c r="T2" s="185" t="s">
        <v>334</v>
      </c>
      <c r="U2" s="185"/>
      <c r="V2" s="185"/>
      <c r="W2" s="185"/>
      <c r="X2" s="185"/>
      <c r="Y2" s="185"/>
      <c r="Z2" s="185"/>
      <c r="AA2" s="185"/>
      <c r="AB2" s="185"/>
      <c r="AC2" s="185"/>
    </row>
    <row r="3" spans="1:29" s="2" customFormat="1" ht="6" customHeight="1" x14ac:dyDescent="0.2">
      <c r="C3" s="7"/>
      <c r="D3" s="7"/>
      <c r="E3" s="4"/>
      <c r="F3" s="7"/>
      <c r="G3" s="7"/>
      <c r="H3" s="7"/>
      <c r="I3" s="7"/>
      <c r="J3" s="7"/>
      <c r="K3" s="7"/>
      <c r="L3" s="7"/>
      <c r="M3" s="7"/>
      <c r="N3" s="4"/>
      <c r="O3" s="7"/>
      <c r="P3" s="7"/>
      <c r="Q3" s="7"/>
      <c r="R3" s="7"/>
      <c r="S3" s="7"/>
      <c r="T3" s="7"/>
      <c r="U3" s="7"/>
      <c r="V3" s="7"/>
      <c r="W3" s="110"/>
      <c r="X3" s="110"/>
      <c r="Y3" s="7"/>
      <c r="Z3" s="7"/>
      <c r="AA3" s="27"/>
      <c r="AB3" s="7"/>
      <c r="AC3" s="4"/>
    </row>
    <row r="4" spans="1:29" s="2" customFormat="1" ht="16.5" customHeight="1" x14ac:dyDescent="0.25">
      <c r="A4" s="160" t="s">
        <v>313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7"/>
      <c r="AC4" s="4"/>
    </row>
    <row r="5" spans="1:29" s="2" customFormat="1" ht="18" customHeight="1" x14ac:dyDescent="0.25">
      <c r="A5" s="160" t="s">
        <v>92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  <c r="Z5" s="161"/>
      <c r="AA5" s="161"/>
      <c r="AB5" s="7"/>
      <c r="AC5" s="4"/>
    </row>
    <row r="6" spans="1:29" s="2" customFormat="1" x14ac:dyDescent="0.2">
      <c r="C6" s="7"/>
      <c r="D6" s="7"/>
      <c r="E6" s="4"/>
      <c r="F6" s="7"/>
      <c r="G6" s="7"/>
      <c r="H6" s="7"/>
      <c r="I6" s="7"/>
      <c r="J6" s="7"/>
      <c r="K6" s="7"/>
      <c r="L6" s="7"/>
      <c r="M6" s="7"/>
      <c r="N6" s="4"/>
      <c r="O6" s="7"/>
      <c r="P6" s="7"/>
      <c r="Q6" s="7"/>
      <c r="R6" s="7"/>
      <c r="S6" s="7"/>
      <c r="T6" s="7"/>
      <c r="U6" s="7"/>
      <c r="V6" s="7"/>
      <c r="W6" s="110"/>
      <c r="X6" s="110"/>
      <c r="Y6" s="7"/>
      <c r="Z6" s="7"/>
      <c r="AA6" s="28" t="s">
        <v>277</v>
      </c>
      <c r="AB6" s="7"/>
      <c r="AC6" s="4"/>
    </row>
    <row r="7" spans="1:29" s="2" customFormat="1" ht="16.5" customHeight="1" x14ac:dyDescent="0.2">
      <c r="A7" s="162" t="s">
        <v>27</v>
      </c>
      <c r="B7" s="165" t="s">
        <v>26</v>
      </c>
      <c r="C7" s="168" t="s">
        <v>0</v>
      </c>
      <c r="D7" s="169"/>
      <c r="E7" s="169"/>
      <c r="F7" s="169"/>
      <c r="G7" s="169"/>
      <c r="H7" s="169"/>
      <c r="I7" s="169"/>
      <c r="J7" s="170"/>
      <c r="K7" s="171"/>
      <c r="L7" s="199" t="s">
        <v>5</v>
      </c>
      <c r="M7" s="200"/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  <c r="Y7" s="200"/>
      <c r="Z7" s="201"/>
      <c r="AA7" s="187" t="s">
        <v>10</v>
      </c>
      <c r="AB7" s="188"/>
      <c r="AC7" s="189"/>
    </row>
    <row r="8" spans="1:29" s="2" customFormat="1" x14ac:dyDescent="0.2">
      <c r="A8" s="163"/>
      <c r="B8" s="166"/>
      <c r="C8" s="175" t="s">
        <v>1</v>
      </c>
      <c r="D8" s="176"/>
      <c r="E8" s="177"/>
      <c r="F8" s="156" t="s">
        <v>2</v>
      </c>
      <c r="G8" s="172"/>
      <c r="H8" s="172"/>
      <c r="I8" s="172"/>
      <c r="J8" s="170"/>
      <c r="K8" s="171"/>
      <c r="L8" s="175" t="s">
        <v>1</v>
      </c>
      <c r="M8" s="176"/>
      <c r="N8" s="177"/>
      <c r="O8" s="181" t="s">
        <v>6</v>
      </c>
      <c r="P8" s="182"/>
      <c r="Q8" s="156" t="s">
        <v>2</v>
      </c>
      <c r="R8" s="186"/>
      <c r="S8" s="186"/>
      <c r="T8" s="173"/>
      <c r="U8" s="154" t="s">
        <v>7</v>
      </c>
      <c r="V8" s="155"/>
      <c r="W8" s="156" t="s">
        <v>2</v>
      </c>
      <c r="X8" s="202"/>
      <c r="Y8" s="172"/>
      <c r="Z8" s="203"/>
      <c r="AA8" s="190"/>
      <c r="AB8" s="191"/>
      <c r="AC8" s="192"/>
    </row>
    <row r="9" spans="1:29" s="2" customFormat="1" ht="36" customHeight="1" x14ac:dyDescent="0.2">
      <c r="A9" s="163"/>
      <c r="B9" s="166"/>
      <c r="C9" s="178"/>
      <c r="D9" s="179"/>
      <c r="E9" s="180"/>
      <c r="F9" s="152" t="s">
        <v>203</v>
      </c>
      <c r="G9" s="153"/>
      <c r="H9" s="152" t="s">
        <v>4</v>
      </c>
      <c r="I9" s="153"/>
      <c r="J9" s="152" t="s">
        <v>325</v>
      </c>
      <c r="K9" s="153"/>
      <c r="L9" s="178"/>
      <c r="M9" s="179"/>
      <c r="N9" s="180"/>
      <c r="O9" s="183"/>
      <c r="P9" s="184"/>
      <c r="Q9" s="156" t="s">
        <v>3</v>
      </c>
      <c r="R9" s="173"/>
      <c r="S9" s="156" t="s">
        <v>312</v>
      </c>
      <c r="T9" s="173"/>
      <c r="U9" s="195" t="s">
        <v>18</v>
      </c>
      <c r="V9" s="195" t="s">
        <v>208</v>
      </c>
      <c r="W9" s="150" t="s">
        <v>8</v>
      </c>
      <c r="X9" s="151"/>
      <c r="Y9" s="156" t="s">
        <v>9</v>
      </c>
      <c r="Z9" s="157"/>
      <c r="AA9" s="193" t="s">
        <v>18</v>
      </c>
      <c r="AB9" s="195" t="s">
        <v>208</v>
      </c>
      <c r="AC9" s="197" t="s">
        <v>207</v>
      </c>
    </row>
    <row r="10" spans="1:29" s="2" customFormat="1" ht="28.5" customHeight="1" x14ac:dyDescent="0.2">
      <c r="A10" s="164"/>
      <c r="B10" s="167"/>
      <c r="C10" s="25" t="s">
        <v>18</v>
      </c>
      <c r="D10" s="25" t="s">
        <v>208</v>
      </c>
      <c r="E10" s="6" t="s">
        <v>191</v>
      </c>
      <c r="F10" s="25" t="s">
        <v>18</v>
      </c>
      <c r="G10" s="25" t="s">
        <v>208</v>
      </c>
      <c r="H10" s="29" t="s">
        <v>18</v>
      </c>
      <c r="I10" s="25" t="s">
        <v>208</v>
      </c>
      <c r="J10" s="29" t="s">
        <v>18</v>
      </c>
      <c r="K10" s="25" t="s">
        <v>208</v>
      </c>
      <c r="L10" s="29" t="s">
        <v>18</v>
      </c>
      <c r="M10" s="25" t="s">
        <v>208</v>
      </c>
      <c r="N10" s="6" t="s">
        <v>191</v>
      </c>
      <c r="O10" s="29" t="s">
        <v>18</v>
      </c>
      <c r="P10" s="25" t="s">
        <v>208</v>
      </c>
      <c r="Q10" s="29" t="s">
        <v>18</v>
      </c>
      <c r="R10" s="25" t="s">
        <v>208</v>
      </c>
      <c r="S10" s="29" t="s">
        <v>18</v>
      </c>
      <c r="T10" s="25" t="s">
        <v>208</v>
      </c>
      <c r="U10" s="204"/>
      <c r="V10" s="204"/>
      <c r="W10" s="111" t="s">
        <v>18</v>
      </c>
      <c r="X10" s="112" t="s">
        <v>208</v>
      </c>
      <c r="Y10" s="29" t="s">
        <v>18</v>
      </c>
      <c r="Z10" s="29" t="s">
        <v>19</v>
      </c>
      <c r="AA10" s="194"/>
      <c r="AB10" s="196"/>
      <c r="AC10" s="198"/>
    </row>
    <row r="11" spans="1:29" s="126" customFormat="1" ht="15.75" customHeight="1" x14ac:dyDescent="0.2">
      <c r="A11" s="120">
        <v>1</v>
      </c>
      <c r="B11" s="120">
        <v>2</v>
      </c>
      <c r="C11" s="121">
        <v>3</v>
      </c>
      <c r="D11" s="121" t="s">
        <v>20</v>
      </c>
      <c r="E11" s="122" t="s">
        <v>21</v>
      </c>
      <c r="F11" s="121" t="s">
        <v>22</v>
      </c>
      <c r="G11" s="121" t="s">
        <v>23</v>
      </c>
      <c r="H11" s="121" t="s">
        <v>24</v>
      </c>
      <c r="I11" s="121" t="s">
        <v>25</v>
      </c>
      <c r="J11" s="121">
        <v>10</v>
      </c>
      <c r="K11" s="121">
        <v>11</v>
      </c>
      <c r="L11" s="121">
        <v>12</v>
      </c>
      <c r="M11" s="121">
        <v>13</v>
      </c>
      <c r="N11" s="121">
        <v>14</v>
      </c>
      <c r="O11" s="121">
        <v>15</v>
      </c>
      <c r="P11" s="121">
        <v>46</v>
      </c>
      <c r="Q11" s="121">
        <v>17</v>
      </c>
      <c r="R11" s="121">
        <v>18</v>
      </c>
      <c r="S11" s="121">
        <v>19</v>
      </c>
      <c r="T11" s="121">
        <v>20</v>
      </c>
      <c r="U11" s="121">
        <v>21</v>
      </c>
      <c r="V11" s="121">
        <v>22</v>
      </c>
      <c r="W11" s="123">
        <v>23</v>
      </c>
      <c r="X11" s="123">
        <v>24</v>
      </c>
      <c r="Y11" s="121">
        <v>12</v>
      </c>
      <c r="Z11" s="121"/>
      <c r="AA11" s="124" t="s">
        <v>324</v>
      </c>
      <c r="AB11" s="125">
        <v>26</v>
      </c>
      <c r="AC11" s="125">
        <v>27</v>
      </c>
    </row>
    <row r="12" spans="1:29" s="62" customFormat="1" ht="24.75" customHeight="1" x14ac:dyDescent="0.2">
      <c r="A12" s="63" t="s">
        <v>28</v>
      </c>
      <c r="B12" s="64" t="s">
        <v>11</v>
      </c>
      <c r="C12" s="65">
        <f>C13+C14+C15</f>
        <v>78968900</v>
      </c>
      <c r="D12" s="65">
        <f>D13+D14+D15</f>
        <v>19282580.719999999</v>
      </c>
      <c r="E12" s="79">
        <f t="shared" ref="E12:E116" si="0">D12/C12*100</f>
        <v>24.417942658438953</v>
      </c>
      <c r="F12" s="65">
        <f t="shared" ref="F12:K12" si="1">F13+F14+F15</f>
        <v>71042400</v>
      </c>
      <c r="G12" s="65">
        <f t="shared" si="1"/>
        <v>17257670.384</v>
      </c>
      <c r="H12" s="65">
        <f t="shared" si="1"/>
        <v>2989100</v>
      </c>
      <c r="I12" s="65">
        <f t="shared" si="1"/>
        <v>1296904.8</v>
      </c>
      <c r="J12" s="65">
        <f t="shared" si="1"/>
        <v>400000</v>
      </c>
      <c r="K12" s="65">
        <f t="shared" si="1"/>
        <v>27000</v>
      </c>
      <c r="L12" s="65">
        <f>L13+L14+L15</f>
        <v>0</v>
      </c>
      <c r="M12" s="65">
        <f>M13+M14+M15</f>
        <v>21868.61</v>
      </c>
      <c r="N12" s="79">
        <v>0</v>
      </c>
      <c r="O12" s="65">
        <f t="shared" ref="O12:X12" si="2">O13+O14+O15</f>
        <v>0</v>
      </c>
      <c r="P12" s="65">
        <f t="shared" si="2"/>
        <v>0</v>
      </c>
      <c r="Q12" s="65">
        <f t="shared" si="2"/>
        <v>0</v>
      </c>
      <c r="R12" s="65">
        <f t="shared" si="2"/>
        <v>0</v>
      </c>
      <c r="S12" s="65">
        <f t="shared" si="2"/>
        <v>0</v>
      </c>
      <c r="T12" s="65">
        <f t="shared" si="2"/>
        <v>0</v>
      </c>
      <c r="U12" s="65">
        <f t="shared" si="2"/>
        <v>0</v>
      </c>
      <c r="V12" s="65">
        <f t="shared" si="2"/>
        <v>21868.61</v>
      </c>
      <c r="W12" s="119">
        <f t="shared" si="2"/>
        <v>0</v>
      </c>
      <c r="X12" s="119">
        <f t="shared" si="2"/>
        <v>0</v>
      </c>
      <c r="Y12" s="65">
        <f>Y13+Y14</f>
        <v>0</v>
      </c>
      <c r="Z12" s="65">
        <f>Z13+Z14</f>
        <v>0</v>
      </c>
      <c r="AA12" s="65">
        <f>AA13+AA14+AA15</f>
        <v>78968900</v>
      </c>
      <c r="AB12" s="65">
        <f>AB13+AB14+AB15</f>
        <v>19304449.329999998</v>
      </c>
      <c r="AC12" s="88">
        <f>AB12/AA12*100</f>
        <v>24.445635345053557</v>
      </c>
    </row>
    <row r="13" spans="1:29" s="2" customFormat="1" ht="55.5" customHeight="1" x14ac:dyDescent="0.2">
      <c r="A13" s="9" t="s">
        <v>94</v>
      </c>
      <c r="B13" s="36" t="s">
        <v>327</v>
      </c>
      <c r="C13" s="45">
        <v>53563900</v>
      </c>
      <c r="D13" s="45">
        <v>12825701.210000001</v>
      </c>
      <c r="E13" s="80">
        <f>D13/C13*100</f>
        <v>23.944673950179133</v>
      </c>
      <c r="F13" s="45">
        <v>48301000</v>
      </c>
      <c r="G13" s="45">
        <v>11310821.51</v>
      </c>
      <c r="H13" s="45">
        <v>2152900</v>
      </c>
      <c r="I13" s="45">
        <v>968249.05</v>
      </c>
      <c r="J13" s="45">
        <v>400000</v>
      </c>
      <c r="K13" s="45">
        <v>27000</v>
      </c>
      <c r="L13" s="45">
        <v>0</v>
      </c>
      <c r="M13" s="45">
        <v>21868.61</v>
      </c>
      <c r="N13" s="80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21868.61</v>
      </c>
      <c r="W13" s="114">
        <v>0</v>
      </c>
      <c r="X13" s="114">
        <v>0</v>
      </c>
      <c r="Y13" s="45"/>
      <c r="Z13" s="45"/>
      <c r="AA13" s="55">
        <f t="shared" ref="AA13:AB15" si="3">C13+L13</f>
        <v>53563900</v>
      </c>
      <c r="AB13" s="56">
        <f t="shared" si="3"/>
        <v>12847569.82</v>
      </c>
      <c r="AC13" s="89">
        <f>AB13/AA13*100</f>
        <v>23.985501093086949</v>
      </c>
    </row>
    <row r="14" spans="1:29" s="2" customFormat="1" ht="33" customHeight="1" x14ac:dyDescent="0.2">
      <c r="A14" s="9" t="s">
        <v>95</v>
      </c>
      <c r="B14" s="36" t="s">
        <v>328</v>
      </c>
      <c r="C14" s="45">
        <v>24269000</v>
      </c>
      <c r="D14" s="45">
        <v>6345168.29</v>
      </c>
      <c r="E14" s="80">
        <f t="shared" si="0"/>
        <v>26.145157567266885</v>
      </c>
      <c r="F14" s="45">
        <v>22741400</v>
      </c>
      <c r="G14" s="45">
        <v>5946848.8739999998</v>
      </c>
      <c r="H14" s="45">
        <f>48000+641200+147000</f>
        <v>836200</v>
      </c>
      <c r="I14" s="45">
        <f>28401.17+256220.43+44034.15</f>
        <v>328655.75</v>
      </c>
      <c r="J14" s="45">
        <v>0</v>
      </c>
      <c r="K14" s="45">
        <v>0</v>
      </c>
      <c r="L14" s="45">
        <v>0</v>
      </c>
      <c r="M14" s="45">
        <v>0</v>
      </c>
      <c r="N14" s="80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114">
        <v>0</v>
      </c>
      <c r="X14" s="114">
        <v>0</v>
      </c>
      <c r="Y14" s="45"/>
      <c r="Z14" s="45"/>
      <c r="AA14" s="55">
        <f t="shared" si="3"/>
        <v>24269000</v>
      </c>
      <c r="AB14" s="56">
        <f t="shared" si="3"/>
        <v>6345168.29</v>
      </c>
      <c r="AC14" s="89">
        <f t="shared" ref="AC14:AC148" si="4">AB14/AA14*100</f>
        <v>26.145157567266885</v>
      </c>
    </row>
    <row r="15" spans="1:29" s="2" customFormat="1" ht="16.5" customHeight="1" x14ac:dyDescent="0.2">
      <c r="A15" s="9" t="s">
        <v>29</v>
      </c>
      <c r="B15" s="37" t="s">
        <v>96</v>
      </c>
      <c r="C15" s="45">
        <f>1135000+1000</f>
        <v>1136000</v>
      </c>
      <c r="D15" s="45">
        <v>111711.22</v>
      </c>
      <c r="E15" s="80">
        <f>D15/C15*100</f>
        <v>9.8337341549295765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/>
      <c r="L15" s="45">
        <v>0</v>
      </c>
      <c r="M15" s="45">
        <v>0</v>
      </c>
      <c r="N15" s="80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/>
      <c r="W15" s="114">
        <v>0</v>
      </c>
      <c r="X15" s="114">
        <v>0</v>
      </c>
      <c r="Y15" s="45"/>
      <c r="Z15" s="45"/>
      <c r="AA15" s="55">
        <f t="shared" si="3"/>
        <v>1136000</v>
      </c>
      <c r="AB15" s="56">
        <f t="shared" si="3"/>
        <v>111711.22</v>
      </c>
      <c r="AC15" s="89">
        <f>AB15/AA15*100</f>
        <v>9.8337341549295765</v>
      </c>
    </row>
    <row r="16" spans="1:29" s="62" customFormat="1" ht="24" customHeight="1" x14ac:dyDescent="0.2">
      <c r="A16" s="63" t="s">
        <v>30</v>
      </c>
      <c r="B16" s="64" t="s">
        <v>12</v>
      </c>
      <c r="C16" s="65">
        <f>C17+C18+C19+C20+C21+C22+C23+C26+C30+C31+C34+C35+C38+C41+C42+C44+C45</f>
        <v>254383100.27000001</v>
      </c>
      <c r="D16" s="65">
        <f>D17+D18+D19+D20+D21+D22+D23+D26+D30+D31+D34+D35+D38+D41+D42+D44+D45</f>
        <v>75793965.070000008</v>
      </c>
      <c r="E16" s="79">
        <f t="shared" si="0"/>
        <v>29.795204551541733</v>
      </c>
      <c r="F16" s="65">
        <f>F17+F18+F19+F20+F21+F22+F23+F26+F30+F31+F34+F35+F38+F41+F42+F44+F45</f>
        <v>201112000.27000001</v>
      </c>
      <c r="G16" s="65">
        <f>G17+G18+G19+G20+G21+G22+G23+G26+G30+G31+G34+G35+G38+G41+G42+G44+G45</f>
        <v>57063005.06000001</v>
      </c>
      <c r="H16" s="65">
        <f>H17+H18+H19+H20+H21+H22+H23+H26+H30+H31+H34+H35+H38+H41+H42+H44+H45</f>
        <v>26139300</v>
      </c>
      <c r="I16" s="65">
        <f>I17+I18+I19+I20+I21+I22+I23+I26+I30+I31+I34+I35+I38+I41+I42+I44+I45</f>
        <v>11674847.98</v>
      </c>
      <c r="J16" s="65">
        <f>J17+J18+J19+J20+J21+J22+J23+J26+J30+J31+J34+J35+J38+J41+J42+J44+J43+J45</f>
        <v>438302</v>
      </c>
      <c r="K16" s="65">
        <f>K17+K18+K19+K20+K21+K22+K23+K26+K30+K31+K34+K35+K38+K41+K42+K44+K43+K45</f>
        <v>188541.11</v>
      </c>
      <c r="L16" s="65">
        <f>L17+L18+L19+L20+L21+L22+L23+L26+L30+L31+L34+L35+L38+L41+L42+L44+L45</f>
        <v>15319000</v>
      </c>
      <c r="M16" s="65">
        <f>M17+M18+M19+M20+M21+M22+M23+M26+M30+M31+M34+M35+M38+M41+M42+M44+M45</f>
        <v>1939917.7000000002</v>
      </c>
      <c r="N16" s="79">
        <f>M16/L16*100</f>
        <v>12.663474769893599</v>
      </c>
      <c r="O16" s="65">
        <f t="shared" ref="O16:X16" si="5">O17+O18+O19+O20+O21+O22+O23+O26+O30+O31+O34+O35+O38+O41+O42+O44+O43+O45</f>
        <v>5221100</v>
      </c>
      <c r="P16" s="65">
        <f t="shared" si="5"/>
        <v>1881770.2000000002</v>
      </c>
      <c r="Q16" s="65">
        <f t="shared" si="5"/>
        <v>822000</v>
      </c>
      <c r="R16" s="65">
        <f t="shared" si="5"/>
        <v>266806.42000000004</v>
      </c>
      <c r="S16" s="65">
        <f t="shared" si="5"/>
        <v>113500</v>
      </c>
      <c r="T16" s="65">
        <f t="shared" si="5"/>
        <v>33422.020000000004</v>
      </c>
      <c r="U16" s="65">
        <f t="shared" si="5"/>
        <v>10097900</v>
      </c>
      <c r="V16" s="65">
        <f t="shared" si="5"/>
        <v>58147.5</v>
      </c>
      <c r="W16" s="65">
        <f t="shared" si="5"/>
        <v>10097900</v>
      </c>
      <c r="X16" s="65">
        <f t="shared" si="5"/>
        <v>22900</v>
      </c>
      <c r="Y16" s="65" t="e">
        <f>Y17+Y18+Y19+Y20+Y21+Y22+Y23+Y26+Y30+Y31+Y34+Y35+Y38+Y41+Y42+Y45</f>
        <v>#REF!</v>
      </c>
      <c r="Z16" s="65" t="e">
        <f>Z17+Z18+Z19+Z20+Z21+Z22+Z23+Z26+Z30+Z31+Z34+Z35+Z38+Z41+Z42+Z45</f>
        <v>#REF!</v>
      </c>
      <c r="AA16" s="65">
        <f>AA17+AA18+AA19+AA20+AA21+AA22+AA23+AA26+AA30+AA31+AA34+AA35+AA38+AA41+AA42+AA44+AA45+AA43</f>
        <v>269702100.26999998</v>
      </c>
      <c r="AB16" s="65">
        <f>AB17+AB18+AB19+AB20+AB21+AB22+AB23+AB26+AB30+AB31+AB34+AB35+AB38+AB41+AB42+AB44+AB45+AB43</f>
        <v>77733882.769999996</v>
      </c>
      <c r="AC16" s="88">
        <f t="shared" si="4"/>
        <v>28.82212733685806</v>
      </c>
    </row>
    <row r="17" spans="1:29" s="2" customFormat="1" ht="16.5" customHeight="1" x14ac:dyDescent="0.2">
      <c r="A17" s="9" t="s">
        <v>31</v>
      </c>
      <c r="B17" s="36" t="s">
        <v>232</v>
      </c>
      <c r="C17" s="45">
        <v>77551800</v>
      </c>
      <c r="D17" s="45">
        <v>20508262.23</v>
      </c>
      <c r="E17" s="80">
        <f t="shared" si="0"/>
        <v>26.444598616666536</v>
      </c>
      <c r="F17" s="53">
        <v>57915700</v>
      </c>
      <c r="G17" s="45">
        <v>13740137.07</v>
      </c>
      <c r="H17" s="45">
        <v>10110100</v>
      </c>
      <c r="I17" s="45">
        <v>4382899.88</v>
      </c>
      <c r="J17" s="45">
        <v>24530</v>
      </c>
      <c r="K17" s="45">
        <v>14530</v>
      </c>
      <c r="L17" s="45">
        <v>2743500</v>
      </c>
      <c r="M17" s="45">
        <v>823400.99</v>
      </c>
      <c r="N17" s="80">
        <f>M17/L17*100</f>
        <v>30.012793511937307</v>
      </c>
      <c r="O17" s="45">
        <v>2743500</v>
      </c>
      <c r="P17" s="45">
        <v>823400.99</v>
      </c>
      <c r="Q17" s="45">
        <v>29000</v>
      </c>
      <c r="R17" s="45">
        <v>4348.21</v>
      </c>
      <c r="S17" s="45">
        <v>2500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/>
      <c r="Z17" s="45"/>
      <c r="AA17" s="55">
        <f t="shared" ref="AA17:AA45" si="6">C17+L17</f>
        <v>80295300</v>
      </c>
      <c r="AB17" s="56">
        <f t="shared" ref="AB17:AB45" si="7">D17+M17</f>
        <v>21331663.219999999</v>
      </c>
      <c r="AC17" s="90">
        <f t="shared" si="4"/>
        <v>26.566515375121579</v>
      </c>
    </row>
    <row r="18" spans="1:29" s="2" customFormat="1" ht="27.75" customHeight="1" x14ac:dyDescent="0.2">
      <c r="A18" s="9" t="s">
        <v>32</v>
      </c>
      <c r="B18" s="36" t="s">
        <v>211</v>
      </c>
      <c r="C18" s="45">
        <v>51332700</v>
      </c>
      <c r="D18" s="45">
        <v>14434457.16</v>
      </c>
      <c r="E18" s="80">
        <f t="shared" si="0"/>
        <v>28.119419317511063</v>
      </c>
      <c r="F18" s="45">
        <v>28091600</v>
      </c>
      <c r="G18" s="45">
        <v>6495278.4400000004</v>
      </c>
      <c r="H18" s="45">
        <v>13025900</v>
      </c>
      <c r="I18" s="45">
        <v>5559244.21</v>
      </c>
      <c r="J18" s="45">
        <v>385107</v>
      </c>
      <c r="K18" s="45">
        <v>166746.10999999999</v>
      </c>
      <c r="L18" s="45">
        <v>1514900</v>
      </c>
      <c r="M18" s="45">
        <v>723186.92</v>
      </c>
      <c r="N18" s="80">
        <f>M18/L18*100</f>
        <v>47.738261271371051</v>
      </c>
      <c r="O18" s="45">
        <v>1514900</v>
      </c>
      <c r="P18" s="45">
        <v>687939.42</v>
      </c>
      <c r="Q18" s="45">
        <v>0</v>
      </c>
      <c r="R18" s="45">
        <v>16312.76</v>
      </c>
      <c r="S18" s="45">
        <v>42700</v>
      </c>
      <c r="T18" s="45">
        <v>2900</v>
      </c>
      <c r="U18" s="45">
        <v>0</v>
      </c>
      <c r="V18" s="45">
        <v>35247.5</v>
      </c>
      <c r="W18" s="114">
        <v>0</v>
      </c>
      <c r="X18" s="114">
        <v>0</v>
      </c>
      <c r="Y18" s="45"/>
      <c r="Z18" s="45"/>
      <c r="AA18" s="55">
        <f t="shared" si="6"/>
        <v>52847600</v>
      </c>
      <c r="AB18" s="56">
        <f t="shared" si="7"/>
        <v>15157644.08</v>
      </c>
      <c r="AC18" s="89">
        <f t="shared" si="4"/>
        <v>28.681802163201358</v>
      </c>
    </row>
    <row r="19" spans="1:29" s="2" customFormat="1" ht="28.5" customHeight="1" x14ac:dyDescent="0.2">
      <c r="A19" s="9" t="s">
        <v>212</v>
      </c>
      <c r="B19" s="38" t="s">
        <v>213</v>
      </c>
      <c r="C19" s="45">
        <v>77615900</v>
      </c>
      <c r="D19" s="45">
        <v>26262730.280000001</v>
      </c>
      <c r="E19" s="80">
        <f>D19/C19*100</f>
        <v>33.836791533693486</v>
      </c>
      <c r="F19" s="45">
        <v>77615900</v>
      </c>
      <c r="G19" s="45">
        <v>26262730.280000001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0</v>
      </c>
      <c r="N19" s="80">
        <v>0</v>
      </c>
      <c r="O19" s="45">
        <v>0</v>
      </c>
      <c r="P19" s="45">
        <v>0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114">
        <v>0</v>
      </c>
      <c r="X19" s="114">
        <v>0</v>
      </c>
      <c r="Y19" s="45"/>
      <c r="Z19" s="45"/>
      <c r="AA19" s="55">
        <f t="shared" si="6"/>
        <v>77615900</v>
      </c>
      <c r="AB19" s="56">
        <f t="shared" si="7"/>
        <v>26262730.280000001</v>
      </c>
      <c r="AC19" s="89">
        <f>AB19/AA19*100</f>
        <v>33.836791533693486</v>
      </c>
    </row>
    <row r="20" spans="1:29" s="2" customFormat="1" ht="28.5" hidden="1" customHeight="1" x14ac:dyDescent="0.2">
      <c r="A20" s="9" t="s">
        <v>214</v>
      </c>
      <c r="B20" s="37" t="s">
        <v>215</v>
      </c>
      <c r="C20" s="45">
        <v>0.27</v>
      </c>
      <c r="D20" s="45">
        <v>0</v>
      </c>
      <c r="E20" s="80">
        <v>0</v>
      </c>
      <c r="F20" s="45">
        <v>0.27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80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114">
        <v>0</v>
      </c>
      <c r="X20" s="114">
        <v>0</v>
      </c>
      <c r="Y20" s="45"/>
      <c r="Z20" s="45"/>
      <c r="AA20" s="55">
        <f t="shared" si="6"/>
        <v>0.27</v>
      </c>
      <c r="AB20" s="56">
        <f t="shared" si="7"/>
        <v>0</v>
      </c>
      <c r="AC20" s="89">
        <f t="shared" si="4"/>
        <v>0</v>
      </c>
    </row>
    <row r="21" spans="1:29" s="2" customFormat="1" ht="28.5" customHeight="1" x14ac:dyDescent="0.2">
      <c r="A21" s="9" t="s">
        <v>216</v>
      </c>
      <c r="B21" s="37" t="s">
        <v>217</v>
      </c>
      <c r="C21" s="45">
        <v>11576100</v>
      </c>
      <c r="D21" s="45">
        <v>2996914.16</v>
      </c>
      <c r="E21" s="80">
        <f t="shared" ref="E21:E30" si="8">D21/C21*100</f>
        <v>25.888806765663741</v>
      </c>
      <c r="F21" s="45">
        <v>9329000</v>
      </c>
      <c r="G21" s="45">
        <v>2218689.6800000002</v>
      </c>
      <c r="H21" s="45">
        <v>1284600</v>
      </c>
      <c r="I21" s="45">
        <v>727762.16</v>
      </c>
      <c r="J21" s="45">
        <v>0</v>
      </c>
      <c r="K21" s="45">
        <v>0</v>
      </c>
      <c r="L21" s="45">
        <v>700</v>
      </c>
      <c r="M21" s="45">
        <v>4286.05</v>
      </c>
      <c r="N21" s="80">
        <f>M21/L21*100</f>
        <v>612.2928571428572</v>
      </c>
      <c r="O21" s="45">
        <v>700</v>
      </c>
      <c r="P21" s="45">
        <v>4286.05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114">
        <v>0</v>
      </c>
      <c r="X21" s="114">
        <v>0</v>
      </c>
      <c r="Y21" s="45"/>
      <c r="Z21" s="45"/>
      <c r="AA21" s="55">
        <f t="shared" si="6"/>
        <v>11576800</v>
      </c>
      <c r="AB21" s="56">
        <f t="shared" si="7"/>
        <v>3001200.21</v>
      </c>
      <c r="AC21" s="89">
        <f t="shared" si="4"/>
        <v>25.924264131711698</v>
      </c>
    </row>
    <row r="22" spans="1:29" s="2" customFormat="1" ht="15.75" customHeight="1" x14ac:dyDescent="0.2">
      <c r="A22" s="9" t="s">
        <v>218</v>
      </c>
      <c r="B22" s="37" t="s">
        <v>219</v>
      </c>
      <c r="C22" s="45">
        <v>10867600</v>
      </c>
      <c r="D22" s="45">
        <v>3103393.49</v>
      </c>
      <c r="E22" s="80">
        <f t="shared" si="8"/>
        <v>28.556383102064853</v>
      </c>
      <c r="F22" s="45">
        <v>9532400</v>
      </c>
      <c r="G22" s="45">
        <v>2315831.88</v>
      </c>
      <c r="H22" s="45">
        <v>1112500</v>
      </c>
      <c r="I22" s="45">
        <v>746209.34</v>
      </c>
      <c r="J22" s="45">
        <v>0</v>
      </c>
      <c r="K22" s="45">
        <v>0</v>
      </c>
      <c r="L22" s="45">
        <v>962000</v>
      </c>
      <c r="M22" s="45">
        <v>366064.79</v>
      </c>
      <c r="N22" s="80">
        <f>M22/L22*100</f>
        <v>38.052472972972971</v>
      </c>
      <c r="O22" s="45">
        <v>962000</v>
      </c>
      <c r="P22" s="45">
        <v>366064.79</v>
      </c>
      <c r="Q22" s="45">
        <v>793000</v>
      </c>
      <c r="R22" s="45">
        <v>246145.45</v>
      </c>
      <c r="S22" s="45">
        <v>68300</v>
      </c>
      <c r="T22" s="45">
        <v>30522.02</v>
      </c>
      <c r="U22" s="45">
        <v>0</v>
      </c>
      <c r="V22" s="45">
        <v>0</v>
      </c>
      <c r="W22" s="45">
        <v>0</v>
      </c>
      <c r="X22" s="114">
        <v>0</v>
      </c>
      <c r="Y22" s="45"/>
      <c r="Z22" s="45"/>
      <c r="AA22" s="55">
        <f t="shared" si="6"/>
        <v>11829600</v>
      </c>
      <c r="AB22" s="56">
        <f t="shared" si="7"/>
        <v>3469458.2800000003</v>
      </c>
      <c r="AC22" s="89">
        <f t="shared" si="4"/>
        <v>29.328618719145201</v>
      </c>
    </row>
    <row r="23" spans="1:29" s="2" customFormat="1" ht="15.75" customHeight="1" x14ac:dyDescent="0.2">
      <c r="A23" s="9" t="s">
        <v>220</v>
      </c>
      <c r="B23" s="37" t="s">
        <v>221</v>
      </c>
      <c r="C23" s="45">
        <f>SUM(C24:C25)</f>
        <v>6771500</v>
      </c>
      <c r="D23" s="45">
        <f>SUM(D24:D25)</f>
        <v>1616484.87</v>
      </c>
      <c r="E23" s="80">
        <f t="shared" si="8"/>
        <v>23.87188761721923</v>
      </c>
      <c r="F23" s="45">
        <f t="shared" ref="F23:K23" si="9">SUM(F24:F25)</f>
        <v>5977100</v>
      </c>
      <c r="G23" s="45">
        <f t="shared" si="9"/>
        <v>1422717.67</v>
      </c>
      <c r="H23" s="45">
        <f t="shared" si="9"/>
        <v>258800</v>
      </c>
      <c r="I23" s="45">
        <f t="shared" si="9"/>
        <v>130187.44</v>
      </c>
      <c r="J23" s="45">
        <f t="shared" si="9"/>
        <v>21400</v>
      </c>
      <c r="K23" s="45">
        <f t="shared" si="9"/>
        <v>0</v>
      </c>
      <c r="L23" s="45">
        <f>SUM(L24:L25)</f>
        <v>0</v>
      </c>
      <c r="M23" s="45">
        <f>SUM(M24:M25)</f>
        <v>78.95</v>
      </c>
      <c r="N23" s="80">
        <v>0</v>
      </c>
      <c r="O23" s="45">
        <f t="shared" ref="O23:X23" si="10">SUM(O24:O25)</f>
        <v>0</v>
      </c>
      <c r="P23" s="45">
        <f t="shared" si="10"/>
        <v>78.95</v>
      </c>
      <c r="Q23" s="45">
        <f t="shared" si="10"/>
        <v>0</v>
      </c>
      <c r="R23" s="45">
        <f t="shared" si="10"/>
        <v>0</v>
      </c>
      <c r="S23" s="45">
        <f t="shared" si="10"/>
        <v>0</v>
      </c>
      <c r="T23" s="45">
        <f t="shared" si="10"/>
        <v>0</v>
      </c>
      <c r="U23" s="45">
        <f t="shared" si="10"/>
        <v>0</v>
      </c>
      <c r="V23" s="45">
        <f t="shared" si="10"/>
        <v>0</v>
      </c>
      <c r="W23" s="114">
        <f t="shared" si="10"/>
        <v>0</v>
      </c>
      <c r="X23" s="114">
        <f t="shared" si="10"/>
        <v>0</v>
      </c>
      <c r="Y23" s="45"/>
      <c r="Z23" s="45"/>
      <c r="AA23" s="55">
        <f t="shared" si="6"/>
        <v>6771500</v>
      </c>
      <c r="AB23" s="56">
        <f t="shared" si="7"/>
        <v>1616563.82</v>
      </c>
      <c r="AC23" s="89">
        <f t="shared" si="4"/>
        <v>23.873053533190578</v>
      </c>
    </row>
    <row r="24" spans="1:29" s="20" customFormat="1" ht="21.75" customHeight="1" x14ac:dyDescent="0.2">
      <c r="A24" s="8" t="s">
        <v>222</v>
      </c>
      <c r="B24" s="106" t="s">
        <v>98</v>
      </c>
      <c r="C24" s="46">
        <v>6744400</v>
      </c>
      <c r="D24" s="46">
        <v>1612864.87</v>
      </c>
      <c r="E24" s="81">
        <f t="shared" si="8"/>
        <v>23.914134244706723</v>
      </c>
      <c r="F24" s="46">
        <v>5977100</v>
      </c>
      <c r="G24" s="46">
        <v>1422717.67</v>
      </c>
      <c r="H24" s="46">
        <v>258800</v>
      </c>
      <c r="I24" s="46">
        <v>130187.44</v>
      </c>
      <c r="J24" s="46">
        <v>21400</v>
      </c>
      <c r="K24" s="46"/>
      <c r="L24" s="46">
        <v>0</v>
      </c>
      <c r="M24" s="46">
        <v>78.95</v>
      </c>
      <c r="N24" s="104">
        <v>0</v>
      </c>
      <c r="O24" s="46">
        <v>0</v>
      </c>
      <c r="P24" s="46">
        <v>78.95</v>
      </c>
      <c r="Q24" s="46">
        <v>0</v>
      </c>
      <c r="R24" s="46">
        <v>0</v>
      </c>
      <c r="S24" s="46">
        <v>0</v>
      </c>
      <c r="T24" s="46">
        <v>0</v>
      </c>
      <c r="U24" s="46">
        <v>0</v>
      </c>
      <c r="V24" s="46"/>
      <c r="W24" s="115">
        <v>0</v>
      </c>
      <c r="X24" s="115">
        <v>0</v>
      </c>
      <c r="Y24" s="46"/>
      <c r="Z24" s="46"/>
      <c r="AA24" s="95">
        <f t="shared" si="6"/>
        <v>6744400</v>
      </c>
      <c r="AB24" s="61">
        <f t="shared" si="7"/>
        <v>1612943.82</v>
      </c>
      <c r="AC24" s="96">
        <f t="shared" si="4"/>
        <v>23.915304845501453</v>
      </c>
    </row>
    <row r="25" spans="1:29" s="20" customFormat="1" ht="19.5" customHeight="1" x14ac:dyDescent="0.2">
      <c r="A25" s="8" t="s">
        <v>223</v>
      </c>
      <c r="B25" s="106" t="s">
        <v>99</v>
      </c>
      <c r="C25" s="46">
        <v>27100</v>
      </c>
      <c r="D25" s="46">
        <v>3620</v>
      </c>
      <c r="E25" s="81">
        <f t="shared" si="8"/>
        <v>13.357933579335793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104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>
        <v>0</v>
      </c>
      <c r="V25" s="46">
        <v>0</v>
      </c>
      <c r="W25" s="115">
        <v>0</v>
      </c>
      <c r="X25" s="115">
        <v>0</v>
      </c>
      <c r="Y25" s="46"/>
      <c r="Z25" s="46"/>
      <c r="AA25" s="95">
        <f t="shared" si="6"/>
        <v>27100</v>
      </c>
      <c r="AB25" s="61">
        <f t="shared" si="7"/>
        <v>3620</v>
      </c>
      <c r="AC25" s="96">
        <f t="shared" si="4"/>
        <v>13.357933579335793</v>
      </c>
    </row>
    <row r="26" spans="1:29" s="2" customFormat="1" ht="32.25" customHeight="1" x14ac:dyDescent="0.2">
      <c r="A26" s="9" t="s">
        <v>97</v>
      </c>
      <c r="B26" s="36" t="s">
        <v>34</v>
      </c>
      <c r="C26" s="45">
        <f>SUM(C27:C29)</f>
        <v>2185200</v>
      </c>
      <c r="D26" s="45">
        <f>SUM(D27:D29)</f>
        <v>535725.49</v>
      </c>
      <c r="E26" s="81">
        <f t="shared" si="8"/>
        <v>24.516085026542193</v>
      </c>
      <c r="F26" s="45">
        <f t="shared" ref="F26:K26" si="11">SUM(F27:F29)</f>
        <v>1927900</v>
      </c>
      <c r="G26" s="45">
        <f t="shared" si="11"/>
        <v>500908.67</v>
      </c>
      <c r="H26" s="45">
        <f t="shared" si="11"/>
        <v>179600</v>
      </c>
      <c r="I26" s="45">
        <f t="shared" si="11"/>
        <v>22103.82</v>
      </c>
      <c r="J26" s="45">
        <f t="shared" si="11"/>
        <v>0</v>
      </c>
      <c r="K26" s="45">
        <f t="shared" si="11"/>
        <v>0</v>
      </c>
      <c r="L26" s="45">
        <f>SUM(L27:L29)</f>
        <v>0</v>
      </c>
      <c r="M26" s="45">
        <f>SUM(M27:M29)</f>
        <v>0</v>
      </c>
      <c r="N26" s="80">
        <v>0</v>
      </c>
      <c r="O26" s="45">
        <f t="shared" ref="O26:X26" si="12">SUM(O27:O29)</f>
        <v>0</v>
      </c>
      <c r="P26" s="45">
        <f t="shared" si="12"/>
        <v>0</v>
      </c>
      <c r="Q26" s="45">
        <f t="shared" si="12"/>
        <v>0</v>
      </c>
      <c r="R26" s="45">
        <f t="shared" si="12"/>
        <v>0</v>
      </c>
      <c r="S26" s="45">
        <f t="shared" si="12"/>
        <v>0</v>
      </c>
      <c r="T26" s="45">
        <f t="shared" si="12"/>
        <v>0</v>
      </c>
      <c r="U26" s="45">
        <f t="shared" si="12"/>
        <v>0</v>
      </c>
      <c r="V26" s="45">
        <f t="shared" si="12"/>
        <v>0</v>
      </c>
      <c r="W26" s="114">
        <f t="shared" si="12"/>
        <v>0</v>
      </c>
      <c r="X26" s="114">
        <f t="shared" si="12"/>
        <v>0</v>
      </c>
      <c r="Y26" s="45"/>
      <c r="Z26" s="45"/>
      <c r="AA26" s="55">
        <f t="shared" si="6"/>
        <v>2185200</v>
      </c>
      <c r="AB26" s="56">
        <f t="shared" si="7"/>
        <v>535725.49</v>
      </c>
      <c r="AC26" s="89">
        <f t="shared" si="4"/>
        <v>24.516085026542193</v>
      </c>
    </row>
    <row r="27" spans="1:29" s="20" customFormat="1" ht="34.5" customHeight="1" x14ac:dyDescent="0.2">
      <c r="A27" s="8" t="s">
        <v>224</v>
      </c>
      <c r="B27" s="78" t="s">
        <v>226</v>
      </c>
      <c r="C27" s="46">
        <v>543900</v>
      </c>
      <c r="D27" s="46">
        <v>67791.95</v>
      </c>
      <c r="E27" s="81">
        <f t="shared" si="8"/>
        <v>12.464046699760985</v>
      </c>
      <c r="F27" s="46">
        <v>286600</v>
      </c>
      <c r="G27" s="46">
        <v>32975.129999999997</v>
      </c>
      <c r="H27" s="46">
        <v>179600</v>
      </c>
      <c r="I27" s="46">
        <v>22103.82</v>
      </c>
      <c r="J27" s="46">
        <v>0</v>
      </c>
      <c r="K27" s="46">
        <v>0</v>
      </c>
      <c r="L27" s="46">
        <v>0</v>
      </c>
      <c r="M27" s="46">
        <v>0</v>
      </c>
      <c r="N27" s="81">
        <v>0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>
        <v>0</v>
      </c>
      <c r="V27" s="46">
        <v>0</v>
      </c>
      <c r="W27" s="115">
        <v>0</v>
      </c>
      <c r="X27" s="115">
        <v>0</v>
      </c>
      <c r="Y27" s="46"/>
      <c r="Z27" s="46"/>
      <c r="AA27" s="47">
        <f t="shared" si="6"/>
        <v>543900</v>
      </c>
      <c r="AB27" s="105">
        <f t="shared" si="7"/>
        <v>67791.95</v>
      </c>
      <c r="AC27" s="107">
        <f t="shared" si="4"/>
        <v>12.464046699760985</v>
      </c>
    </row>
    <row r="28" spans="1:29" s="20" customFormat="1" ht="33.75" customHeight="1" x14ac:dyDescent="0.2">
      <c r="A28" s="8" t="s">
        <v>225</v>
      </c>
      <c r="B28" s="78" t="s">
        <v>227</v>
      </c>
      <c r="C28" s="46">
        <v>1641300</v>
      </c>
      <c r="D28" s="46">
        <v>467933.54</v>
      </c>
      <c r="E28" s="81">
        <f t="shared" si="8"/>
        <v>28.509933589228048</v>
      </c>
      <c r="F28" s="46">
        <v>1641300</v>
      </c>
      <c r="G28" s="46">
        <v>467933.54</v>
      </c>
      <c r="H28" s="46">
        <v>0</v>
      </c>
      <c r="I28" s="46">
        <v>0</v>
      </c>
      <c r="J28" s="46">
        <v>0</v>
      </c>
      <c r="K28" s="46">
        <v>0</v>
      </c>
      <c r="L28" s="46">
        <v>0</v>
      </c>
      <c r="M28" s="46">
        <v>0</v>
      </c>
      <c r="N28" s="81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>
        <v>0</v>
      </c>
      <c r="V28" s="46">
        <v>0</v>
      </c>
      <c r="W28" s="115">
        <v>0</v>
      </c>
      <c r="X28" s="115">
        <v>0</v>
      </c>
      <c r="Y28" s="46"/>
      <c r="Z28" s="46"/>
      <c r="AA28" s="47">
        <f t="shared" si="6"/>
        <v>1641300</v>
      </c>
      <c r="AB28" s="105">
        <f t="shared" si="7"/>
        <v>467933.54</v>
      </c>
      <c r="AC28" s="107">
        <f>AB28/AA28*100</f>
        <v>28.509933589228048</v>
      </c>
    </row>
    <row r="29" spans="1:29" s="20" customFormat="1" ht="28.5" hidden="1" customHeight="1" x14ac:dyDescent="0.2">
      <c r="A29" s="8" t="s">
        <v>228</v>
      </c>
      <c r="B29" s="78" t="s">
        <v>229</v>
      </c>
      <c r="C29" s="46">
        <v>0</v>
      </c>
      <c r="D29" s="46">
        <v>0</v>
      </c>
      <c r="E29" s="81" t="e">
        <f t="shared" si="8"/>
        <v>#DIV/0!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81" t="e">
        <f>M29/L29*100</f>
        <v>#DIV/0!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>
        <v>0</v>
      </c>
      <c r="V29" s="46">
        <v>0</v>
      </c>
      <c r="W29" s="115">
        <v>0</v>
      </c>
      <c r="X29" s="115">
        <v>0</v>
      </c>
      <c r="Y29" s="46"/>
      <c r="Z29" s="46"/>
      <c r="AA29" s="47">
        <f t="shared" si="6"/>
        <v>0</v>
      </c>
      <c r="AB29" s="105">
        <f t="shared" si="7"/>
        <v>0</v>
      </c>
      <c r="AC29" s="107" t="e">
        <f t="shared" si="4"/>
        <v>#DIV/0!</v>
      </c>
    </row>
    <row r="30" spans="1:29" s="2" customFormat="1" ht="33.75" customHeight="1" x14ac:dyDescent="0.2">
      <c r="A30" s="9" t="s">
        <v>33</v>
      </c>
      <c r="B30" s="36" t="s">
        <v>230</v>
      </c>
      <c r="C30" s="45">
        <v>2462500</v>
      </c>
      <c r="D30" s="45">
        <v>605967.93000000005</v>
      </c>
      <c r="E30" s="80">
        <f t="shared" si="8"/>
        <v>24.607834720812185</v>
      </c>
      <c r="F30" s="45">
        <v>2210700</v>
      </c>
      <c r="G30" s="45">
        <v>483627.86</v>
      </c>
      <c r="H30" s="45">
        <v>167800</v>
      </c>
      <c r="I30" s="45">
        <v>106441.13</v>
      </c>
      <c r="J30" s="45">
        <v>7265</v>
      </c>
      <c r="K30" s="45">
        <v>7265</v>
      </c>
      <c r="L30" s="45">
        <v>0</v>
      </c>
      <c r="M30" s="45">
        <v>0</v>
      </c>
      <c r="N30" s="80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  <c r="W30" s="114">
        <v>0</v>
      </c>
      <c r="X30" s="114">
        <v>0</v>
      </c>
      <c r="Y30" s="45" t="e">
        <f>#REF!+#REF!</f>
        <v>#REF!</v>
      </c>
      <c r="Z30" s="45" t="e">
        <f>#REF!+#REF!</f>
        <v>#REF!</v>
      </c>
      <c r="AA30" s="55">
        <f t="shared" si="6"/>
        <v>2462500</v>
      </c>
      <c r="AB30" s="56">
        <f t="shared" si="7"/>
        <v>605967.93000000005</v>
      </c>
      <c r="AC30" s="89">
        <f t="shared" si="4"/>
        <v>24.607834720812185</v>
      </c>
    </row>
    <row r="31" spans="1:29" s="2" customFormat="1" ht="35.25" customHeight="1" x14ac:dyDescent="0.2">
      <c r="A31" s="9" t="s">
        <v>258</v>
      </c>
      <c r="B31" s="37" t="s">
        <v>298</v>
      </c>
      <c r="C31" s="45">
        <f>SUM(C32:C33)</f>
        <v>0</v>
      </c>
      <c r="D31" s="45">
        <f>SUM(D32:D33)</f>
        <v>0</v>
      </c>
      <c r="E31" s="80">
        <v>0</v>
      </c>
      <c r="F31" s="45">
        <f t="shared" ref="F31:K31" si="13">SUM(F32:F33)</f>
        <v>0</v>
      </c>
      <c r="G31" s="45">
        <f t="shared" si="13"/>
        <v>0</v>
      </c>
      <c r="H31" s="45">
        <f t="shared" si="13"/>
        <v>0</v>
      </c>
      <c r="I31" s="45">
        <f t="shared" si="13"/>
        <v>0</v>
      </c>
      <c r="J31" s="45"/>
      <c r="K31" s="45">
        <f t="shared" si="13"/>
        <v>0</v>
      </c>
      <c r="L31" s="45">
        <f>SUM(L32:L33)</f>
        <v>1257900</v>
      </c>
      <c r="M31" s="45">
        <f>SUM(M32:M33)</f>
        <v>0</v>
      </c>
      <c r="N31" s="80">
        <f>M31/L31*100</f>
        <v>0</v>
      </c>
      <c r="O31" s="45">
        <f t="shared" ref="O31:X31" si="14">SUM(O32:O33)</f>
        <v>0</v>
      </c>
      <c r="P31" s="45">
        <f t="shared" si="14"/>
        <v>0</v>
      </c>
      <c r="Q31" s="45">
        <f t="shared" si="14"/>
        <v>0</v>
      </c>
      <c r="R31" s="45">
        <f t="shared" si="14"/>
        <v>0</v>
      </c>
      <c r="S31" s="45">
        <f t="shared" si="14"/>
        <v>0</v>
      </c>
      <c r="T31" s="45">
        <f t="shared" si="14"/>
        <v>0</v>
      </c>
      <c r="U31" s="45">
        <f t="shared" si="14"/>
        <v>1257900</v>
      </c>
      <c r="V31" s="45">
        <f t="shared" si="14"/>
        <v>0</v>
      </c>
      <c r="W31" s="45">
        <f t="shared" si="14"/>
        <v>1257900</v>
      </c>
      <c r="X31" s="45">
        <f t="shared" si="14"/>
        <v>0</v>
      </c>
      <c r="Y31" s="45"/>
      <c r="Z31" s="45"/>
      <c r="AA31" s="55">
        <f t="shared" si="6"/>
        <v>1257900</v>
      </c>
      <c r="AB31" s="56">
        <f t="shared" si="7"/>
        <v>0</v>
      </c>
      <c r="AC31" s="89">
        <f>AB31/AA31*100</f>
        <v>0</v>
      </c>
    </row>
    <row r="32" spans="1:29" s="12" customFormat="1" ht="67.5" hidden="1" customHeight="1" x14ac:dyDescent="0.2">
      <c r="A32" s="8" t="s">
        <v>288</v>
      </c>
      <c r="B32" s="106" t="s">
        <v>299</v>
      </c>
      <c r="C32" s="49">
        <v>0</v>
      </c>
      <c r="D32" s="49">
        <v>0</v>
      </c>
      <c r="E32" s="81">
        <v>0</v>
      </c>
      <c r="F32" s="49">
        <v>0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80" t="e">
        <f>M32/L32*100</f>
        <v>#DIV/0!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117">
        <v>0</v>
      </c>
      <c r="X32" s="117">
        <v>0</v>
      </c>
      <c r="Y32" s="49"/>
      <c r="Z32" s="49"/>
      <c r="AA32" s="95">
        <f t="shared" si="6"/>
        <v>0</v>
      </c>
      <c r="AB32" s="61">
        <f t="shared" si="7"/>
        <v>0</v>
      </c>
      <c r="AC32" s="91" t="e">
        <f>AB32/AA32*100</f>
        <v>#DIV/0!</v>
      </c>
    </row>
    <row r="33" spans="1:29" s="12" customFormat="1" ht="61.5" customHeight="1" x14ac:dyDescent="0.2">
      <c r="A33" s="8" t="s">
        <v>289</v>
      </c>
      <c r="B33" s="106" t="s">
        <v>300</v>
      </c>
      <c r="C33" s="49">
        <v>0</v>
      </c>
      <c r="D33" s="49">
        <v>0</v>
      </c>
      <c r="E33" s="81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1257900</v>
      </c>
      <c r="M33" s="49">
        <v>0</v>
      </c>
      <c r="N33" s="80">
        <f>M33/L33*100</f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1257900</v>
      </c>
      <c r="V33" s="49">
        <v>0</v>
      </c>
      <c r="W33" s="117">
        <v>1257900</v>
      </c>
      <c r="X33" s="117"/>
      <c r="Y33" s="49"/>
      <c r="Z33" s="49"/>
      <c r="AA33" s="95">
        <f t="shared" si="6"/>
        <v>1257900</v>
      </c>
      <c r="AB33" s="61">
        <f t="shared" si="7"/>
        <v>0</v>
      </c>
      <c r="AC33" s="91">
        <f>AB33/AA33*100</f>
        <v>0</v>
      </c>
    </row>
    <row r="34" spans="1:29" s="2" customFormat="1" ht="63.75" customHeight="1" x14ac:dyDescent="0.2">
      <c r="A34" s="9" t="s">
        <v>231</v>
      </c>
      <c r="B34" s="37" t="s">
        <v>259</v>
      </c>
      <c r="C34" s="45">
        <v>387200</v>
      </c>
      <c r="D34" s="45">
        <v>106294.36</v>
      </c>
      <c r="E34" s="81">
        <f>D34/C34*100</f>
        <v>27.452055785123967</v>
      </c>
      <c r="F34" s="45">
        <v>387200</v>
      </c>
      <c r="G34" s="45">
        <v>106294.36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80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 t="e">
        <f>#REF!+#REF!</f>
        <v>#REF!</v>
      </c>
      <c r="Z34" s="45" t="e">
        <f>#REF!+#REF!</f>
        <v>#REF!</v>
      </c>
      <c r="AA34" s="55">
        <f t="shared" si="6"/>
        <v>387200</v>
      </c>
      <c r="AB34" s="56">
        <f t="shared" si="7"/>
        <v>106294.36</v>
      </c>
      <c r="AC34" s="89">
        <f t="shared" ref="AC34:AC45" si="15">AB34/AA34*100</f>
        <v>27.452055785123967</v>
      </c>
    </row>
    <row r="35" spans="1:29" s="2" customFormat="1" ht="41.25" hidden="1" customHeight="1" x14ac:dyDescent="0.2">
      <c r="A35" s="9" t="s">
        <v>278</v>
      </c>
      <c r="B35" s="37" t="s">
        <v>301</v>
      </c>
      <c r="C35" s="45">
        <f>SUM(C36:C37)</f>
        <v>0</v>
      </c>
      <c r="D35" s="45">
        <f>SUM(D36:D37)</f>
        <v>0</v>
      </c>
      <c r="E35" s="81">
        <v>0</v>
      </c>
      <c r="F35" s="45">
        <f t="shared" ref="F35:K35" si="16">SUM(F36:F37)</f>
        <v>0</v>
      </c>
      <c r="G35" s="45">
        <f t="shared" si="16"/>
        <v>0</v>
      </c>
      <c r="H35" s="45">
        <f t="shared" si="16"/>
        <v>0</v>
      </c>
      <c r="I35" s="45">
        <f t="shared" si="16"/>
        <v>0</v>
      </c>
      <c r="J35" s="45">
        <f t="shared" si="16"/>
        <v>0</v>
      </c>
      <c r="K35" s="45">
        <f t="shared" si="16"/>
        <v>0</v>
      </c>
      <c r="L35" s="45">
        <f>SUM(L36:L37)</f>
        <v>0</v>
      </c>
      <c r="M35" s="45">
        <f>SUM(M36:M37)</f>
        <v>0</v>
      </c>
      <c r="N35" s="80" t="e">
        <f>M35/L35*100</f>
        <v>#DIV/0!</v>
      </c>
      <c r="O35" s="45">
        <f t="shared" ref="O35:X35" si="17">SUM(O36:O37)</f>
        <v>0</v>
      </c>
      <c r="P35" s="45">
        <f t="shared" si="17"/>
        <v>0</v>
      </c>
      <c r="Q35" s="45">
        <f t="shared" si="17"/>
        <v>0</v>
      </c>
      <c r="R35" s="45">
        <f t="shared" si="17"/>
        <v>0</v>
      </c>
      <c r="S35" s="45">
        <f t="shared" si="17"/>
        <v>0</v>
      </c>
      <c r="T35" s="45">
        <f t="shared" si="17"/>
        <v>0</v>
      </c>
      <c r="U35" s="45">
        <f t="shared" si="17"/>
        <v>0</v>
      </c>
      <c r="V35" s="45">
        <f t="shared" si="17"/>
        <v>0</v>
      </c>
      <c r="W35" s="45">
        <f t="shared" si="17"/>
        <v>0</v>
      </c>
      <c r="X35" s="45">
        <f t="shared" si="17"/>
        <v>0</v>
      </c>
      <c r="Y35" s="45" t="e">
        <f>#REF!+#REF!</f>
        <v>#REF!</v>
      </c>
      <c r="Z35" s="45" t="e">
        <f>#REF!+#REF!</f>
        <v>#REF!</v>
      </c>
      <c r="AA35" s="55">
        <f t="shared" si="6"/>
        <v>0</v>
      </c>
      <c r="AB35" s="56">
        <f t="shared" si="7"/>
        <v>0</v>
      </c>
      <c r="AC35" s="89" t="e">
        <f t="shared" si="15"/>
        <v>#DIV/0!</v>
      </c>
    </row>
    <row r="36" spans="1:29" s="20" customFormat="1" ht="51" hidden="1" customHeight="1" x14ac:dyDescent="0.2">
      <c r="A36" s="19" t="s">
        <v>290</v>
      </c>
      <c r="B36" s="139" t="s">
        <v>302</v>
      </c>
      <c r="C36" s="46">
        <v>0</v>
      </c>
      <c r="D36" s="46">
        <v>0</v>
      </c>
      <c r="E36" s="104">
        <v>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80" t="e">
        <f>M36/L36*100</f>
        <v>#DIV/0!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>
        <v>0</v>
      </c>
      <c r="V36" s="46">
        <v>0</v>
      </c>
      <c r="W36" s="115">
        <v>0</v>
      </c>
      <c r="X36" s="115">
        <v>0</v>
      </c>
      <c r="Y36" s="46"/>
      <c r="Z36" s="46"/>
      <c r="AA36" s="47">
        <f t="shared" si="6"/>
        <v>0</v>
      </c>
      <c r="AB36" s="105">
        <f t="shared" si="7"/>
        <v>0</v>
      </c>
      <c r="AC36" s="140" t="e">
        <f>AB36/AA36*100</f>
        <v>#DIV/0!</v>
      </c>
    </row>
    <row r="37" spans="1:29" s="20" customFormat="1" ht="50.25" hidden="1" customHeight="1" x14ac:dyDescent="0.2">
      <c r="A37" s="19" t="s">
        <v>291</v>
      </c>
      <c r="B37" s="139" t="s">
        <v>303</v>
      </c>
      <c r="C37" s="46">
        <v>0</v>
      </c>
      <c r="D37" s="46">
        <v>0</v>
      </c>
      <c r="E37" s="104">
        <v>0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80" t="e">
        <f>M37/L37*100</f>
        <v>#DIV/0!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>
        <v>0</v>
      </c>
      <c r="V37" s="46">
        <v>0</v>
      </c>
      <c r="W37" s="115"/>
      <c r="X37" s="115"/>
      <c r="Y37" s="46"/>
      <c r="Z37" s="46"/>
      <c r="AA37" s="47">
        <f t="shared" si="6"/>
        <v>0</v>
      </c>
      <c r="AB37" s="105">
        <f t="shared" si="7"/>
        <v>0</v>
      </c>
      <c r="AC37" s="140" t="e">
        <f>AB37/AA37*100</f>
        <v>#DIV/0!</v>
      </c>
    </row>
    <row r="38" spans="1:29" s="2" customFormat="1" ht="60.75" hidden="1" customHeight="1" x14ac:dyDescent="0.2">
      <c r="A38" s="9" t="s">
        <v>279</v>
      </c>
      <c r="B38" s="37" t="s">
        <v>304</v>
      </c>
      <c r="C38" s="45">
        <f>SUM(C39:C40)</f>
        <v>0</v>
      </c>
      <c r="D38" s="45">
        <f>SUM(D39:D40)</f>
        <v>0</v>
      </c>
      <c r="E38" s="81" t="e">
        <f>D38/C38*100</f>
        <v>#DIV/0!</v>
      </c>
      <c r="F38" s="45">
        <f t="shared" ref="F38:K38" si="18">SUM(F39:F40)</f>
        <v>0</v>
      </c>
      <c r="G38" s="45">
        <f t="shared" si="18"/>
        <v>0</v>
      </c>
      <c r="H38" s="45">
        <f t="shared" si="18"/>
        <v>0</v>
      </c>
      <c r="I38" s="45">
        <f t="shared" si="18"/>
        <v>0</v>
      </c>
      <c r="J38" s="45">
        <f t="shared" si="18"/>
        <v>0</v>
      </c>
      <c r="K38" s="45">
        <f t="shared" si="18"/>
        <v>0</v>
      </c>
      <c r="L38" s="45">
        <f>SUM(L39:L40)</f>
        <v>0</v>
      </c>
      <c r="M38" s="45">
        <f>SUM(M39:M40)</f>
        <v>0</v>
      </c>
      <c r="N38" s="80" t="e">
        <f>M38/L38*100</f>
        <v>#DIV/0!</v>
      </c>
      <c r="O38" s="45">
        <f t="shared" ref="O38:X38" si="19">SUM(O39:O40)</f>
        <v>0</v>
      </c>
      <c r="P38" s="45">
        <f t="shared" si="19"/>
        <v>0</v>
      </c>
      <c r="Q38" s="45">
        <f t="shared" si="19"/>
        <v>0</v>
      </c>
      <c r="R38" s="45">
        <f t="shared" si="19"/>
        <v>0</v>
      </c>
      <c r="S38" s="45">
        <f t="shared" si="19"/>
        <v>0</v>
      </c>
      <c r="T38" s="45">
        <f t="shared" si="19"/>
        <v>0</v>
      </c>
      <c r="U38" s="45">
        <f t="shared" si="19"/>
        <v>0</v>
      </c>
      <c r="V38" s="45">
        <f t="shared" si="19"/>
        <v>0</v>
      </c>
      <c r="W38" s="45">
        <f t="shared" si="19"/>
        <v>0</v>
      </c>
      <c r="X38" s="45">
        <f t="shared" si="19"/>
        <v>0</v>
      </c>
      <c r="Y38" s="45" t="e">
        <f>#REF!+#REF!</f>
        <v>#REF!</v>
      </c>
      <c r="Z38" s="45" t="e">
        <f>#REF!+#REF!</f>
        <v>#REF!</v>
      </c>
      <c r="AA38" s="55">
        <f t="shared" si="6"/>
        <v>0</v>
      </c>
      <c r="AB38" s="56">
        <f t="shared" si="7"/>
        <v>0</v>
      </c>
      <c r="AC38" s="89" t="e">
        <f t="shared" si="15"/>
        <v>#DIV/0!</v>
      </c>
    </row>
    <row r="39" spans="1:29" s="20" customFormat="1" ht="65.25" hidden="1" customHeight="1" x14ac:dyDescent="0.2">
      <c r="A39" s="19" t="s">
        <v>292</v>
      </c>
      <c r="B39" s="139" t="s">
        <v>305</v>
      </c>
      <c r="C39" s="46">
        <v>0</v>
      </c>
      <c r="D39" s="46">
        <v>0</v>
      </c>
      <c r="E39" s="104" t="e">
        <f>D39/C39*100</f>
        <v>#DIV/0!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104">
        <v>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>
        <v>0</v>
      </c>
      <c r="V39" s="46">
        <v>0</v>
      </c>
      <c r="W39" s="115">
        <v>0</v>
      </c>
      <c r="X39" s="115">
        <v>0</v>
      </c>
      <c r="Y39" s="46"/>
      <c r="Z39" s="46"/>
      <c r="AA39" s="47">
        <f t="shared" si="6"/>
        <v>0</v>
      </c>
      <c r="AB39" s="105">
        <f t="shared" si="7"/>
        <v>0</v>
      </c>
      <c r="AC39" s="140" t="e">
        <f>AB39/AA39*100</f>
        <v>#DIV/0!</v>
      </c>
    </row>
    <row r="40" spans="1:29" s="20" customFormat="1" ht="60.75" hidden="1" customHeight="1" x14ac:dyDescent="0.2">
      <c r="A40" s="19" t="s">
        <v>293</v>
      </c>
      <c r="B40" s="139" t="s">
        <v>306</v>
      </c>
      <c r="C40" s="46">
        <v>0</v>
      </c>
      <c r="D40" s="46">
        <v>0</v>
      </c>
      <c r="E40" s="104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104" t="e">
        <f>M40/L40*100</f>
        <v>#DIV/0!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>
        <v>0</v>
      </c>
      <c r="V40" s="46">
        <v>0</v>
      </c>
      <c r="W40" s="115">
        <v>0</v>
      </c>
      <c r="X40" s="115">
        <v>0</v>
      </c>
      <c r="Y40" s="46"/>
      <c r="Z40" s="46"/>
      <c r="AA40" s="47">
        <f t="shared" si="6"/>
        <v>0</v>
      </c>
      <c r="AB40" s="105">
        <f t="shared" si="7"/>
        <v>0</v>
      </c>
      <c r="AC40" s="140" t="e">
        <f>AB40/AA40*100</f>
        <v>#DIV/0!</v>
      </c>
    </row>
    <row r="41" spans="1:29" s="2" customFormat="1" ht="19.5" customHeight="1" x14ac:dyDescent="0.2">
      <c r="A41" s="9" t="s">
        <v>260</v>
      </c>
      <c r="B41" s="37" t="s">
        <v>261</v>
      </c>
      <c r="C41" s="45">
        <v>0</v>
      </c>
      <c r="D41" s="45">
        <v>0</v>
      </c>
      <c r="E41" s="81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f>3430000+5410000</f>
        <v>8840000</v>
      </c>
      <c r="M41" s="45">
        <v>22900</v>
      </c>
      <c r="N41" s="80">
        <f>M41/L41*100</f>
        <v>0.25904977375565613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f>3430000+5410000</f>
        <v>8840000</v>
      </c>
      <c r="V41" s="45">
        <v>22900</v>
      </c>
      <c r="W41" s="45">
        <f>3430000+5410000</f>
        <v>8840000</v>
      </c>
      <c r="X41" s="45">
        <v>22900</v>
      </c>
      <c r="Y41" s="45" t="e">
        <f>#REF!+#REF!</f>
        <v>#REF!</v>
      </c>
      <c r="Z41" s="45" t="e">
        <f>#REF!+#REF!</f>
        <v>#REF!</v>
      </c>
      <c r="AA41" s="55">
        <f t="shared" si="6"/>
        <v>8840000</v>
      </c>
      <c r="AB41" s="56">
        <f t="shared" si="7"/>
        <v>22900</v>
      </c>
      <c r="AC41" s="89">
        <f t="shared" si="15"/>
        <v>0.25904977375565613</v>
      </c>
    </row>
    <row r="42" spans="1:29" s="2" customFormat="1" ht="30" hidden="1" customHeight="1" x14ac:dyDescent="0.2">
      <c r="A42" s="9" t="s">
        <v>262</v>
      </c>
      <c r="B42" s="37" t="s">
        <v>263</v>
      </c>
      <c r="C42" s="45">
        <v>0</v>
      </c>
      <c r="D42" s="45">
        <v>0</v>
      </c>
      <c r="E42" s="81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80" t="e">
        <f>M42/L42*100</f>
        <v>#DIV/0!</v>
      </c>
      <c r="O42" s="45">
        <v>0</v>
      </c>
      <c r="P42" s="45">
        <v>0</v>
      </c>
      <c r="Q42" s="45">
        <v>0</v>
      </c>
      <c r="R42" s="45">
        <v>0</v>
      </c>
      <c r="S42" s="45">
        <v>0</v>
      </c>
      <c r="T42" s="45">
        <v>0</v>
      </c>
      <c r="U42" s="45">
        <v>0</v>
      </c>
      <c r="V42" s="45">
        <v>0</v>
      </c>
      <c r="W42" s="114">
        <v>0</v>
      </c>
      <c r="X42" s="114">
        <v>0</v>
      </c>
      <c r="Y42" s="45"/>
      <c r="Z42" s="45"/>
      <c r="AA42" s="55">
        <f t="shared" si="6"/>
        <v>0</v>
      </c>
      <c r="AB42" s="56">
        <f t="shared" si="7"/>
        <v>0</v>
      </c>
      <c r="AC42" s="89" t="e">
        <f t="shared" si="15"/>
        <v>#DIV/0!</v>
      </c>
    </row>
    <row r="43" spans="1:29" s="2" customFormat="1" ht="42.75" hidden="1" customHeight="1" x14ac:dyDescent="0.2">
      <c r="A43" s="9" t="s">
        <v>294</v>
      </c>
      <c r="B43" s="37" t="s">
        <v>307</v>
      </c>
      <c r="C43" s="45">
        <v>0</v>
      </c>
      <c r="D43" s="45">
        <v>0</v>
      </c>
      <c r="E43" s="81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80" t="e">
        <f>M43/L43*100</f>
        <v>#DIV/0!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114">
        <v>0</v>
      </c>
      <c r="X43" s="114">
        <v>0</v>
      </c>
      <c r="Y43" s="45"/>
      <c r="Z43" s="45"/>
      <c r="AA43" s="55">
        <f t="shared" si="6"/>
        <v>0</v>
      </c>
      <c r="AB43" s="56">
        <f t="shared" si="7"/>
        <v>0</v>
      </c>
      <c r="AC43" s="89" t="e">
        <f t="shared" si="15"/>
        <v>#DIV/0!</v>
      </c>
    </row>
    <row r="44" spans="1:29" s="2" customFormat="1" ht="44.25" customHeight="1" x14ac:dyDescent="0.2">
      <c r="A44" s="9" t="s">
        <v>264</v>
      </c>
      <c r="B44" s="37" t="s">
        <v>308</v>
      </c>
      <c r="C44" s="45">
        <v>8124500</v>
      </c>
      <c r="D44" s="45">
        <v>3516789.15</v>
      </c>
      <c r="E44" s="81">
        <f>D44/C44*100</f>
        <v>43.28622253677149</v>
      </c>
      <c r="F44" s="45">
        <v>8124500</v>
      </c>
      <c r="G44" s="45">
        <v>3516789.15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80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114">
        <v>0</v>
      </c>
      <c r="X44" s="114">
        <v>0</v>
      </c>
      <c r="Y44" s="45" t="e">
        <f>#REF!+#REF!</f>
        <v>#REF!</v>
      </c>
      <c r="Z44" s="45" t="e">
        <f>#REF!+#REF!</f>
        <v>#REF!</v>
      </c>
      <c r="AA44" s="55">
        <f t="shared" si="6"/>
        <v>8124500</v>
      </c>
      <c r="AB44" s="56">
        <f t="shared" si="7"/>
        <v>3516789.15</v>
      </c>
      <c r="AC44" s="89">
        <f>AB44/AA44*100</f>
        <v>43.28622253677149</v>
      </c>
    </row>
    <row r="45" spans="1:29" s="2" customFormat="1" ht="33" customHeight="1" x14ac:dyDescent="0.2">
      <c r="A45" s="9" t="s">
        <v>295</v>
      </c>
      <c r="B45" s="37" t="s">
        <v>309</v>
      </c>
      <c r="C45" s="45">
        <v>5508100</v>
      </c>
      <c r="D45" s="45">
        <v>2106945.9500000002</v>
      </c>
      <c r="E45" s="81">
        <f>D45/C45*100</f>
        <v>38.251773751384327</v>
      </c>
      <c r="F45" s="45"/>
      <c r="G45" s="45"/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80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114">
        <v>0</v>
      </c>
      <c r="X45" s="114">
        <v>0</v>
      </c>
      <c r="Y45" s="45" t="e">
        <f>#REF!+#REF!</f>
        <v>#REF!</v>
      </c>
      <c r="Z45" s="45" t="e">
        <f>#REF!+#REF!</f>
        <v>#REF!</v>
      </c>
      <c r="AA45" s="55">
        <f t="shared" si="6"/>
        <v>5508100</v>
      </c>
      <c r="AB45" s="56">
        <f t="shared" si="7"/>
        <v>2106945.9500000002</v>
      </c>
      <c r="AC45" s="89">
        <f t="shared" si="15"/>
        <v>38.251773751384327</v>
      </c>
    </row>
    <row r="46" spans="1:29" s="67" customFormat="1" ht="21" customHeight="1" x14ac:dyDescent="0.2">
      <c r="A46" s="133" t="s">
        <v>233</v>
      </c>
      <c r="B46" s="134" t="s">
        <v>237</v>
      </c>
      <c r="C46" s="119">
        <f>C47+C48+C49</f>
        <v>18146800</v>
      </c>
      <c r="D46" s="119">
        <f>D47+D48+D49</f>
        <v>5412548.3499999996</v>
      </c>
      <c r="E46" s="135">
        <f t="shared" si="0"/>
        <v>29.82646169021535</v>
      </c>
      <c r="F46" s="119">
        <f t="shared" ref="F46:T46" si="20">F47+F48+F49</f>
        <v>0</v>
      </c>
      <c r="G46" s="119">
        <f t="shared" si="20"/>
        <v>0</v>
      </c>
      <c r="H46" s="119">
        <f t="shared" si="20"/>
        <v>0</v>
      </c>
      <c r="I46" s="119">
        <f t="shared" si="20"/>
        <v>0</v>
      </c>
      <c r="J46" s="119">
        <f t="shared" si="20"/>
        <v>0</v>
      </c>
      <c r="K46" s="119">
        <f t="shared" si="20"/>
        <v>0</v>
      </c>
      <c r="L46" s="119">
        <f t="shared" si="20"/>
        <v>1602000</v>
      </c>
      <c r="M46" s="119">
        <f t="shared" si="20"/>
        <v>0</v>
      </c>
      <c r="N46" s="119">
        <f t="shared" si="20"/>
        <v>0</v>
      </c>
      <c r="O46" s="119">
        <f t="shared" si="20"/>
        <v>0</v>
      </c>
      <c r="P46" s="119">
        <f t="shared" si="20"/>
        <v>0</v>
      </c>
      <c r="Q46" s="119">
        <f t="shared" si="20"/>
        <v>0</v>
      </c>
      <c r="R46" s="119">
        <f t="shared" si="20"/>
        <v>0</v>
      </c>
      <c r="S46" s="119">
        <f t="shared" si="20"/>
        <v>0</v>
      </c>
      <c r="T46" s="119">
        <f t="shared" si="20"/>
        <v>0</v>
      </c>
      <c r="U46" s="119">
        <f>U47+U48+U49</f>
        <v>1602000</v>
      </c>
      <c r="V46" s="119">
        <f>V47+V48+V49</f>
        <v>0</v>
      </c>
      <c r="W46" s="119">
        <f>W47+W48+W49</f>
        <v>1602000</v>
      </c>
      <c r="X46" s="119">
        <f>X47+X48+X49</f>
        <v>0</v>
      </c>
      <c r="Y46" s="119"/>
      <c r="Z46" s="119"/>
      <c r="AA46" s="119">
        <f>AA47+AA48+AA49</f>
        <v>19748800</v>
      </c>
      <c r="AB46" s="119">
        <f>AB47+AB48+AB49</f>
        <v>5412548.3499999996</v>
      </c>
      <c r="AC46" s="136">
        <f t="shared" si="4"/>
        <v>27.406973335088715</v>
      </c>
    </row>
    <row r="47" spans="1:29" s="2" customFormat="1" ht="17.25" customHeight="1" x14ac:dyDescent="0.2">
      <c r="A47" s="9" t="s">
        <v>234</v>
      </c>
      <c r="B47" s="37" t="s">
        <v>236</v>
      </c>
      <c r="C47" s="45">
        <v>16173400</v>
      </c>
      <c r="D47" s="45">
        <v>4920533.22</v>
      </c>
      <c r="E47" s="80">
        <f t="shared" si="0"/>
        <v>30.423616679238748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80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/>
      <c r="Z47" s="45"/>
      <c r="AA47" s="55">
        <f t="shared" ref="AA47:AB49" si="21">C47+L47</f>
        <v>16173400</v>
      </c>
      <c r="AB47" s="55">
        <f t="shared" si="21"/>
        <v>4920533.22</v>
      </c>
      <c r="AC47" s="89">
        <f t="shared" si="4"/>
        <v>30.423616679238748</v>
      </c>
    </row>
    <row r="48" spans="1:29" s="2" customFormat="1" ht="17.25" customHeight="1" x14ac:dyDescent="0.2">
      <c r="A48" s="9" t="s">
        <v>314</v>
      </c>
      <c r="B48" s="37" t="s">
        <v>235</v>
      </c>
      <c r="C48" s="45">
        <v>1973400</v>
      </c>
      <c r="D48" s="45">
        <v>492015.13</v>
      </c>
      <c r="E48" s="80">
        <f t="shared" si="0"/>
        <v>24.932356846052496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80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114">
        <v>0</v>
      </c>
      <c r="X48" s="114">
        <v>0</v>
      </c>
      <c r="Y48" s="45"/>
      <c r="Z48" s="45"/>
      <c r="AA48" s="55">
        <f t="shared" si="21"/>
        <v>1973400</v>
      </c>
      <c r="AB48" s="55">
        <f t="shared" si="21"/>
        <v>492015.13</v>
      </c>
      <c r="AC48" s="89">
        <f t="shared" si="4"/>
        <v>24.932356846052496</v>
      </c>
    </row>
    <row r="49" spans="1:29" s="2" customFormat="1" ht="17.25" customHeight="1" x14ac:dyDescent="0.2">
      <c r="A49" s="9" t="s">
        <v>275</v>
      </c>
      <c r="B49" s="37" t="s">
        <v>276</v>
      </c>
      <c r="C49" s="45"/>
      <c r="D49" s="45"/>
      <c r="E49" s="80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1602000</v>
      </c>
      <c r="M49" s="45">
        <v>0</v>
      </c>
      <c r="N49" s="80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1602000</v>
      </c>
      <c r="V49" s="45">
        <v>0</v>
      </c>
      <c r="W49" s="45">
        <v>1602000</v>
      </c>
      <c r="X49" s="45">
        <v>0</v>
      </c>
      <c r="Y49" s="45"/>
      <c r="Z49" s="45"/>
      <c r="AA49" s="55">
        <f t="shared" si="21"/>
        <v>1602000</v>
      </c>
      <c r="AB49" s="55">
        <f t="shared" si="21"/>
        <v>0</v>
      </c>
      <c r="AC49" s="89">
        <f t="shared" si="4"/>
        <v>0</v>
      </c>
    </row>
    <row r="50" spans="1:29" s="62" customFormat="1" ht="19.5" customHeight="1" x14ac:dyDescent="0.2">
      <c r="A50" s="63" t="s">
        <v>35</v>
      </c>
      <c r="B50" s="64" t="s">
        <v>13</v>
      </c>
      <c r="C50" s="65">
        <f>C51+C55+C58+C63+C72+C73+C79+C80+C82+C84+C86+C88+C89+C90+C93+C96+C99</f>
        <v>19659834</v>
      </c>
      <c r="D50" s="65">
        <f>D51+D55+D58+D63+D72+D73+D79+D80+D82+D84+D86+D88+D89+D90+D93+D96+D99</f>
        <v>3654206.4299999997</v>
      </c>
      <c r="E50" s="79">
        <f t="shared" si="0"/>
        <v>18.587168284330374</v>
      </c>
      <c r="F50" s="65">
        <f t="shared" ref="F50:K50" si="22">F51+F55+F58+F63+F72+F73+F79+F80+F82+F84+F86+F88+F89+F90+F93+F96+F99</f>
        <v>9281000</v>
      </c>
      <c r="G50" s="65">
        <f t="shared" si="22"/>
        <v>2035719.13</v>
      </c>
      <c r="H50" s="65">
        <f t="shared" si="22"/>
        <v>178300</v>
      </c>
      <c r="I50" s="65">
        <f t="shared" si="22"/>
        <v>76874.009999999995</v>
      </c>
      <c r="J50" s="65">
        <f t="shared" si="22"/>
        <v>0</v>
      </c>
      <c r="K50" s="65">
        <f t="shared" si="22"/>
        <v>0</v>
      </c>
      <c r="L50" s="65">
        <f>L51+L55+L58+L63+L72+L73+L79+L80+L82+L84+L86+L88+L89+L90+L93+L96+L99</f>
        <v>665000</v>
      </c>
      <c r="M50" s="65">
        <f>M51+M55+M58+M63+M72+M73+M79+M80+M82+M84+M86+M88+M89+M90+M93+M96+M99</f>
        <v>4787.59</v>
      </c>
      <c r="N50" s="79">
        <f>M50/L50*100</f>
        <v>0.71993834586466166</v>
      </c>
      <c r="O50" s="65">
        <f t="shared" ref="O50:X50" si="23">O51+O55+O58+O63+O72+O73+O79+O80+O82+O84+O86+O88+O89+O90+O93+O96+O99</f>
        <v>65000</v>
      </c>
      <c r="P50" s="65">
        <f t="shared" si="23"/>
        <v>4787.59</v>
      </c>
      <c r="Q50" s="65">
        <f t="shared" si="23"/>
        <v>0</v>
      </c>
      <c r="R50" s="65">
        <f t="shared" si="23"/>
        <v>0</v>
      </c>
      <c r="S50" s="65">
        <f t="shared" si="23"/>
        <v>0</v>
      </c>
      <c r="T50" s="65">
        <f t="shared" si="23"/>
        <v>0</v>
      </c>
      <c r="U50" s="65">
        <f t="shared" si="23"/>
        <v>600000</v>
      </c>
      <c r="V50" s="65">
        <f t="shared" si="23"/>
        <v>0</v>
      </c>
      <c r="W50" s="65">
        <f t="shared" si="23"/>
        <v>600000</v>
      </c>
      <c r="X50" s="65">
        <f t="shared" si="23"/>
        <v>0</v>
      </c>
      <c r="Y50" s="65">
        <f>Y51+Y55+Y58+Y63+Y72+Y73+Y79+Y80+Y82+Y84+Y86+Y88+Y89+Y90+Y93+Y96</f>
        <v>0</v>
      </c>
      <c r="Z50" s="65">
        <f>Z51+Z55+Z58+Z63+Z72+Z73+Z79+Z80+Z82+Z84+Z86+Z88+Z89+Z90+Z93+Z96</f>
        <v>0</v>
      </c>
      <c r="AA50" s="65">
        <f>AA51+AA55+AA58+AA63+AA72+AA73+AA79+AA80+AA82+AA84+AA86+AA88+AA89+AA90+AA93+AA96+AA99</f>
        <v>20324834</v>
      </c>
      <c r="AB50" s="65">
        <f>AB51+AB55+AB58+AB63+AB72+AB73+AB79+AB80+AB82+AB84+AB86+AB88+AB89+AB90+AB93+AB96+AB99</f>
        <v>3658994.0199999996</v>
      </c>
      <c r="AC50" s="88">
        <f t="shared" si="4"/>
        <v>18.002577634828405</v>
      </c>
    </row>
    <row r="51" spans="1:29" s="11" customFormat="1" ht="42.75" hidden="1" customHeight="1" x14ac:dyDescent="0.25">
      <c r="A51" s="10" t="s">
        <v>36</v>
      </c>
      <c r="B51" s="31" t="s">
        <v>188</v>
      </c>
      <c r="C51" s="48">
        <f>SUM(C52:C54)</f>
        <v>0</v>
      </c>
      <c r="D51" s="48">
        <f>SUM(D52:D54)</f>
        <v>0</v>
      </c>
      <c r="E51" s="81" t="e">
        <f t="shared" si="0"/>
        <v>#DIV/0!</v>
      </c>
      <c r="F51" s="48">
        <f t="shared" ref="F51:K51" si="24">SUM(F52:F54)</f>
        <v>0</v>
      </c>
      <c r="G51" s="48">
        <f t="shared" si="24"/>
        <v>0</v>
      </c>
      <c r="H51" s="48">
        <f t="shared" si="24"/>
        <v>0</v>
      </c>
      <c r="I51" s="48">
        <f t="shared" si="24"/>
        <v>0</v>
      </c>
      <c r="J51" s="48">
        <f t="shared" si="24"/>
        <v>0</v>
      </c>
      <c r="K51" s="48">
        <f t="shared" si="24"/>
        <v>0</v>
      </c>
      <c r="L51" s="48">
        <f>SUM(L52:L54)</f>
        <v>0</v>
      </c>
      <c r="M51" s="48">
        <f>SUM(M52:M54)</f>
        <v>0</v>
      </c>
      <c r="N51" s="81">
        <v>0</v>
      </c>
      <c r="O51" s="48">
        <f t="shared" ref="O51:Z51" si="25">SUM(O52:O54)</f>
        <v>0</v>
      </c>
      <c r="P51" s="48">
        <f t="shared" si="25"/>
        <v>0</v>
      </c>
      <c r="Q51" s="48">
        <f t="shared" si="25"/>
        <v>0</v>
      </c>
      <c r="R51" s="48">
        <f t="shared" si="25"/>
        <v>0</v>
      </c>
      <c r="S51" s="48">
        <f t="shared" si="25"/>
        <v>0</v>
      </c>
      <c r="T51" s="48">
        <f t="shared" si="25"/>
        <v>0</v>
      </c>
      <c r="U51" s="48">
        <f t="shared" si="25"/>
        <v>0</v>
      </c>
      <c r="V51" s="48">
        <f t="shared" si="25"/>
        <v>0</v>
      </c>
      <c r="W51" s="116">
        <f t="shared" si="25"/>
        <v>0</v>
      </c>
      <c r="X51" s="116">
        <f t="shared" si="25"/>
        <v>0</v>
      </c>
      <c r="Y51" s="48">
        <f t="shared" si="25"/>
        <v>0</v>
      </c>
      <c r="Z51" s="48">
        <f t="shared" si="25"/>
        <v>0</v>
      </c>
      <c r="AA51" s="57">
        <f t="shared" ref="AA51:AA79" si="26">C51+L51</f>
        <v>0</v>
      </c>
      <c r="AB51" s="58">
        <f t="shared" ref="AB51:AB79" si="27">D51+M51</f>
        <v>0</v>
      </c>
      <c r="AC51" s="91" t="e">
        <f t="shared" si="4"/>
        <v>#DIV/0!</v>
      </c>
    </row>
    <row r="52" spans="1:29" s="20" customFormat="1" ht="42.75" hidden="1" customHeight="1" x14ac:dyDescent="0.2">
      <c r="A52" s="19" t="s">
        <v>37</v>
      </c>
      <c r="B52" s="32" t="s">
        <v>100</v>
      </c>
      <c r="C52" s="46">
        <v>0</v>
      </c>
      <c r="D52" s="46">
        <v>0</v>
      </c>
      <c r="E52" s="81" t="e">
        <f t="shared" si="0"/>
        <v>#DIV/0!</v>
      </c>
      <c r="F52" s="49">
        <v>0</v>
      </c>
      <c r="G52" s="49">
        <v>0</v>
      </c>
      <c r="H52" s="49">
        <v>0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81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117">
        <v>0</v>
      </c>
      <c r="X52" s="117">
        <v>0</v>
      </c>
      <c r="Y52" s="49"/>
      <c r="Z52" s="49"/>
      <c r="AA52" s="95">
        <f t="shared" si="26"/>
        <v>0</v>
      </c>
      <c r="AB52" s="61">
        <f t="shared" si="27"/>
        <v>0</v>
      </c>
      <c r="AC52" s="91" t="e">
        <f t="shared" si="4"/>
        <v>#DIV/0!</v>
      </c>
    </row>
    <row r="53" spans="1:29" s="20" customFormat="1" ht="97.5" hidden="1" customHeight="1" x14ac:dyDescent="0.2">
      <c r="A53" s="23" t="s">
        <v>14</v>
      </c>
      <c r="B53" s="40" t="s">
        <v>15</v>
      </c>
      <c r="C53" s="46">
        <v>0</v>
      </c>
      <c r="D53" s="46">
        <v>0</v>
      </c>
      <c r="E53" s="81" t="e">
        <f t="shared" si="0"/>
        <v>#DIV/0!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49">
        <v>0</v>
      </c>
      <c r="M53" s="49">
        <v>0</v>
      </c>
      <c r="N53" s="81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117">
        <v>0</v>
      </c>
      <c r="X53" s="117">
        <v>0</v>
      </c>
      <c r="Y53" s="49"/>
      <c r="Z53" s="49"/>
      <c r="AA53" s="95">
        <f t="shared" si="26"/>
        <v>0</v>
      </c>
      <c r="AB53" s="61">
        <f t="shared" si="27"/>
        <v>0</v>
      </c>
      <c r="AC53" s="91" t="e">
        <f t="shared" si="4"/>
        <v>#DIV/0!</v>
      </c>
    </row>
    <row r="54" spans="1:29" s="20" customFormat="1" ht="31.5" hidden="1" customHeight="1" x14ac:dyDescent="0.2">
      <c r="A54" s="19" t="s">
        <v>38</v>
      </c>
      <c r="B54" s="32" t="s">
        <v>39</v>
      </c>
      <c r="C54" s="46">
        <v>0</v>
      </c>
      <c r="D54" s="46">
        <v>0</v>
      </c>
      <c r="E54" s="81" t="e">
        <f t="shared" si="0"/>
        <v>#DIV/0!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49"/>
      <c r="L54" s="49">
        <v>0</v>
      </c>
      <c r="M54" s="49">
        <v>0</v>
      </c>
      <c r="N54" s="81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/>
      <c r="W54" s="117">
        <v>0</v>
      </c>
      <c r="X54" s="117"/>
      <c r="Y54" s="49"/>
      <c r="Z54" s="49"/>
      <c r="AA54" s="95">
        <f t="shared" si="26"/>
        <v>0</v>
      </c>
      <c r="AB54" s="61">
        <f t="shared" si="27"/>
        <v>0</v>
      </c>
      <c r="AC54" s="91" t="e">
        <f t="shared" si="4"/>
        <v>#DIV/0!</v>
      </c>
    </row>
    <row r="55" spans="1:29" s="11" customFormat="1" ht="44.25" hidden="1" customHeight="1" x14ac:dyDescent="0.25">
      <c r="A55" s="10" t="s">
        <v>40</v>
      </c>
      <c r="B55" s="31" t="s">
        <v>41</v>
      </c>
      <c r="C55" s="48">
        <f>SUM(C56:C57)</f>
        <v>0</v>
      </c>
      <c r="D55" s="48">
        <f>SUM(D56:D57)</f>
        <v>0</v>
      </c>
      <c r="E55" s="81" t="e">
        <f t="shared" si="0"/>
        <v>#DIV/0!</v>
      </c>
      <c r="F55" s="48">
        <f t="shared" ref="F55:K55" si="28">SUM(F56:F57)</f>
        <v>0</v>
      </c>
      <c r="G55" s="48">
        <f t="shared" si="28"/>
        <v>0</v>
      </c>
      <c r="H55" s="48">
        <f t="shared" si="28"/>
        <v>0</v>
      </c>
      <c r="I55" s="48">
        <f t="shared" si="28"/>
        <v>0</v>
      </c>
      <c r="J55" s="48">
        <f t="shared" si="28"/>
        <v>0</v>
      </c>
      <c r="K55" s="48">
        <f t="shared" si="28"/>
        <v>0</v>
      </c>
      <c r="L55" s="48">
        <f>SUM(L56:L57)</f>
        <v>0</v>
      </c>
      <c r="M55" s="48">
        <f>SUM(M56:M57)</f>
        <v>0</v>
      </c>
      <c r="N55" s="81">
        <v>0</v>
      </c>
      <c r="O55" s="48">
        <f t="shared" ref="O55:Z55" si="29">SUM(O56:O57)</f>
        <v>0</v>
      </c>
      <c r="P55" s="48">
        <f t="shared" si="29"/>
        <v>0</v>
      </c>
      <c r="Q55" s="48">
        <f t="shared" si="29"/>
        <v>0</v>
      </c>
      <c r="R55" s="48">
        <f t="shared" si="29"/>
        <v>0</v>
      </c>
      <c r="S55" s="48">
        <f t="shared" si="29"/>
        <v>0</v>
      </c>
      <c r="T55" s="48">
        <f t="shared" si="29"/>
        <v>0</v>
      </c>
      <c r="U55" s="48">
        <f t="shared" si="29"/>
        <v>0</v>
      </c>
      <c r="V55" s="48">
        <f t="shared" si="29"/>
        <v>0</v>
      </c>
      <c r="W55" s="116">
        <f t="shared" si="29"/>
        <v>0</v>
      </c>
      <c r="X55" s="116">
        <f t="shared" si="29"/>
        <v>0</v>
      </c>
      <c r="Y55" s="48">
        <f t="shared" si="29"/>
        <v>0</v>
      </c>
      <c r="Z55" s="48">
        <f t="shared" si="29"/>
        <v>0</v>
      </c>
      <c r="AA55" s="57">
        <f t="shared" si="26"/>
        <v>0</v>
      </c>
      <c r="AB55" s="58">
        <f t="shared" si="27"/>
        <v>0</v>
      </c>
      <c r="AC55" s="91" t="e">
        <f t="shared" si="4"/>
        <v>#DIV/0!</v>
      </c>
    </row>
    <row r="56" spans="1:29" s="20" customFormat="1" ht="47.25" hidden="1" customHeight="1" x14ac:dyDescent="0.2">
      <c r="A56" s="19" t="s">
        <v>42</v>
      </c>
      <c r="B56" s="32" t="s">
        <v>101</v>
      </c>
      <c r="C56" s="46">
        <v>0</v>
      </c>
      <c r="D56" s="46">
        <v>0</v>
      </c>
      <c r="E56" s="81" t="e">
        <f t="shared" si="0"/>
        <v>#DIV/0!</v>
      </c>
      <c r="F56" s="49">
        <v>0</v>
      </c>
      <c r="G56" s="49">
        <v>0</v>
      </c>
      <c r="H56" s="49">
        <v>0</v>
      </c>
      <c r="I56" s="49">
        <v>0</v>
      </c>
      <c r="J56" s="49">
        <v>0</v>
      </c>
      <c r="K56" s="49">
        <v>0</v>
      </c>
      <c r="L56" s="49">
        <v>0</v>
      </c>
      <c r="M56" s="49">
        <v>0</v>
      </c>
      <c r="N56" s="81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117">
        <v>0</v>
      </c>
      <c r="X56" s="117">
        <v>0</v>
      </c>
      <c r="Y56" s="49"/>
      <c r="Z56" s="49"/>
      <c r="AA56" s="95">
        <f t="shared" si="26"/>
        <v>0</v>
      </c>
      <c r="AB56" s="61">
        <f t="shared" si="27"/>
        <v>0</v>
      </c>
      <c r="AC56" s="91" t="e">
        <f t="shared" si="4"/>
        <v>#DIV/0!</v>
      </c>
    </row>
    <row r="57" spans="1:29" s="20" customFormat="1" ht="43.5" hidden="1" customHeight="1" x14ac:dyDescent="0.2">
      <c r="A57" s="19" t="s">
        <v>43</v>
      </c>
      <c r="B57" s="32" t="s">
        <v>44</v>
      </c>
      <c r="C57" s="46">
        <v>0</v>
      </c>
      <c r="D57" s="46">
        <v>0</v>
      </c>
      <c r="E57" s="81">
        <v>0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81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117">
        <v>0</v>
      </c>
      <c r="X57" s="117">
        <v>0</v>
      </c>
      <c r="Y57" s="49"/>
      <c r="Z57" s="49"/>
      <c r="AA57" s="95">
        <f t="shared" si="26"/>
        <v>0</v>
      </c>
      <c r="AB57" s="61">
        <f t="shared" si="27"/>
        <v>0</v>
      </c>
      <c r="AC57" s="91" t="e">
        <f t="shared" si="4"/>
        <v>#DIV/0!</v>
      </c>
    </row>
    <row r="58" spans="1:29" s="11" customFormat="1" ht="49.5" customHeight="1" x14ac:dyDescent="0.25">
      <c r="A58" s="10" t="s">
        <v>45</v>
      </c>
      <c r="B58" s="31" t="s">
        <v>102</v>
      </c>
      <c r="C58" s="48">
        <f>SUM(C59:C62)</f>
        <v>3500000</v>
      </c>
      <c r="D58" s="48">
        <f>SUM(D59:D62)</f>
        <v>785140.73</v>
      </c>
      <c r="E58" s="81">
        <f t="shared" si="0"/>
        <v>22.432592285714286</v>
      </c>
      <c r="F58" s="48">
        <f t="shared" ref="F58:K58" si="30">SUM(F62:F62)</f>
        <v>0</v>
      </c>
      <c r="G58" s="48">
        <f t="shared" si="30"/>
        <v>0</v>
      </c>
      <c r="H58" s="48">
        <f t="shared" si="30"/>
        <v>0</v>
      </c>
      <c r="I58" s="48">
        <f t="shared" si="30"/>
        <v>0</v>
      </c>
      <c r="J58" s="48">
        <f t="shared" si="30"/>
        <v>0</v>
      </c>
      <c r="K58" s="48">
        <f t="shared" si="30"/>
        <v>0</v>
      </c>
      <c r="L58" s="48">
        <f>SUM(L62:L62)</f>
        <v>0</v>
      </c>
      <c r="M58" s="48">
        <f>SUM(M62:M62)</f>
        <v>0</v>
      </c>
      <c r="N58" s="81">
        <v>0</v>
      </c>
      <c r="O58" s="48">
        <f t="shared" ref="O58:X58" si="31">SUM(O62:O62)</f>
        <v>0</v>
      </c>
      <c r="P58" s="48">
        <f t="shared" si="31"/>
        <v>0</v>
      </c>
      <c r="Q58" s="48">
        <f t="shared" si="31"/>
        <v>0</v>
      </c>
      <c r="R58" s="48">
        <f t="shared" si="31"/>
        <v>0</v>
      </c>
      <c r="S58" s="48">
        <f t="shared" si="31"/>
        <v>0</v>
      </c>
      <c r="T58" s="48">
        <f t="shared" si="31"/>
        <v>0</v>
      </c>
      <c r="U58" s="48">
        <f t="shared" si="31"/>
        <v>0</v>
      </c>
      <c r="V58" s="48">
        <f t="shared" si="31"/>
        <v>0</v>
      </c>
      <c r="W58" s="116">
        <f t="shared" si="31"/>
        <v>0</v>
      </c>
      <c r="X58" s="116">
        <f t="shared" si="31"/>
        <v>0</v>
      </c>
      <c r="Y58" s="48"/>
      <c r="Z58" s="48"/>
      <c r="AA58" s="57">
        <f t="shared" si="26"/>
        <v>3500000</v>
      </c>
      <c r="AB58" s="58">
        <f t="shared" si="27"/>
        <v>785140.73</v>
      </c>
      <c r="AC58" s="91">
        <f t="shared" si="4"/>
        <v>22.432592285714286</v>
      </c>
    </row>
    <row r="59" spans="1:29" s="12" customFormat="1" ht="30.75" customHeight="1" x14ac:dyDescent="0.2">
      <c r="A59" s="8" t="s">
        <v>192</v>
      </c>
      <c r="B59" s="41" t="s">
        <v>199</v>
      </c>
      <c r="C59" s="49">
        <v>5000</v>
      </c>
      <c r="D59" s="49">
        <v>0</v>
      </c>
      <c r="E59" s="81">
        <f t="shared" si="0"/>
        <v>0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49">
        <v>0</v>
      </c>
      <c r="L59" s="49">
        <v>0</v>
      </c>
      <c r="M59" s="49">
        <v>0</v>
      </c>
      <c r="N59" s="81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117">
        <v>0</v>
      </c>
      <c r="X59" s="117">
        <v>0</v>
      </c>
      <c r="Y59" s="49"/>
      <c r="Z59" s="49"/>
      <c r="AA59" s="95">
        <f t="shared" si="26"/>
        <v>5000</v>
      </c>
      <c r="AB59" s="61">
        <f t="shared" si="27"/>
        <v>0</v>
      </c>
      <c r="AC59" s="91">
        <f>AB59/AA59*100</f>
        <v>0</v>
      </c>
    </row>
    <row r="60" spans="1:29" s="12" customFormat="1" ht="27" customHeight="1" x14ac:dyDescent="0.2">
      <c r="A60" s="8" t="s">
        <v>195</v>
      </c>
      <c r="B60" s="41" t="s">
        <v>200</v>
      </c>
      <c r="C60" s="49">
        <v>25000</v>
      </c>
      <c r="D60" s="49">
        <v>0</v>
      </c>
      <c r="E60" s="81">
        <f t="shared" si="0"/>
        <v>0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49">
        <v>0</v>
      </c>
      <c r="L60" s="49">
        <v>0</v>
      </c>
      <c r="M60" s="49">
        <v>0</v>
      </c>
      <c r="N60" s="81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117">
        <v>0</v>
      </c>
      <c r="X60" s="117">
        <v>0</v>
      </c>
      <c r="Y60" s="49"/>
      <c r="Z60" s="49"/>
      <c r="AA60" s="95">
        <f t="shared" si="26"/>
        <v>25000</v>
      </c>
      <c r="AB60" s="61">
        <f t="shared" si="27"/>
        <v>0</v>
      </c>
      <c r="AC60" s="91">
        <f>AB60/AA60*100</f>
        <v>0</v>
      </c>
    </row>
    <row r="61" spans="1:29" s="24" customFormat="1" ht="36" customHeight="1" x14ac:dyDescent="0.2">
      <c r="A61" s="19" t="s">
        <v>93</v>
      </c>
      <c r="B61" s="41" t="s">
        <v>46</v>
      </c>
      <c r="C61" s="49">
        <v>3150000</v>
      </c>
      <c r="D61" s="49">
        <v>708860</v>
      </c>
      <c r="E61" s="81">
        <f>D61/C61*100</f>
        <v>22.503492063492065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49">
        <v>0</v>
      </c>
      <c r="L61" s="49">
        <v>0</v>
      </c>
      <c r="M61" s="49">
        <v>0</v>
      </c>
      <c r="N61" s="81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117">
        <v>0</v>
      </c>
      <c r="X61" s="117">
        <v>0</v>
      </c>
      <c r="Y61" s="49"/>
      <c r="Z61" s="49"/>
      <c r="AA61" s="95">
        <f t="shared" si="26"/>
        <v>3150000</v>
      </c>
      <c r="AB61" s="61">
        <f t="shared" si="27"/>
        <v>708860</v>
      </c>
      <c r="AC61" s="91">
        <f>AB61/AA61*100</f>
        <v>22.503492063492065</v>
      </c>
    </row>
    <row r="62" spans="1:29" s="24" customFormat="1" ht="29.25" customHeight="1" x14ac:dyDescent="0.2">
      <c r="A62" s="19" t="s">
        <v>196</v>
      </c>
      <c r="B62" s="41" t="s">
        <v>201</v>
      </c>
      <c r="C62" s="49">
        <v>320000</v>
      </c>
      <c r="D62" s="49">
        <v>76280.73</v>
      </c>
      <c r="E62" s="81">
        <f t="shared" si="0"/>
        <v>23.837728124999998</v>
      </c>
      <c r="F62" s="49">
        <v>0</v>
      </c>
      <c r="G62" s="49">
        <v>0</v>
      </c>
      <c r="H62" s="49">
        <v>0</v>
      </c>
      <c r="I62" s="49">
        <v>0</v>
      </c>
      <c r="J62" s="49">
        <v>0</v>
      </c>
      <c r="K62" s="49">
        <v>0</v>
      </c>
      <c r="L62" s="49">
        <v>0</v>
      </c>
      <c r="M62" s="49">
        <v>0</v>
      </c>
      <c r="N62" s="81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117">
        <v>0</v>
      </c>
      <c r="X62" s="117">
        <v>0</v>
      </c>
      <c r="Y62" s="49"/>
      <c r="Z62" s="49"/>
      <c r="AA62" s="95">
        <f t="shared" si="26"/>
        <v>320000</v>
      </c>
      <c r="AB62" s="61">
        <f t="shared" si="27"/>
        <v>76280.73</v>
      </c>
      <c r="AC62" s="91">
        <f>AB62/AA62*100</f>
        <v>23.837728124999998</v>
      </c>
    </row>
    <row r="63" spans="1:29" s="12" customFormat="1" ht="30" hidden="1" customHeight="1" x14ac:dyDescent="0.2">
      <c r="A63" s="10" t="s">
        <v>47</v>
      </c>
      <c r="B63" s="31" t="s">
        <v>103</v>
      </c>
      <c r="C63" s="48">
        <f>SUM(C64:C71)</f>
        <v>0</v>
      </c>
      <c r="D63" s="48">
        <f>SUM(D64:D71)</f>
        <v>0</v>
      </c>
      <c r="E63" s="81" t="e">
        <f t="shared" si="0"/>
        <v>#DIV/0!</v>
      </c>
      <c r="F63" s="48">
        <f t="shared" ref="F63:K63" si="32">SUM(F64:F71)</f>
        <v>0</v>
      </c>
      <c r="G63" s="48">
        <f t="shared" si="32"/>
        <v>0</v>
      </c>
      <c r="H63" s="48">
        <f t="shared" si="32"/>
        <v>0</v>
      </c>
      <c r="I63" s="48">
        <f t="shared" si="32"/>
        <v>0</v>
      </c>
      <c r="J63" s="48">
        <f t="shared" si="32"/>
        <v>0</v>
      </c>
      <c r="K63" s="48">
        <f t="shared" si="32"/>
        <v>0</v>
      </c>
      <c r="L63" s="48">
        <f>SUM(L64:L71)</f>
        <v>0</v>
      </c>
      <c r="M63" s="48">
        <f>SUM(M64:M71)</f>
        <v>0</v>
      </c>
      <c r="N63" s="81">
        <v>0</v>
      </c>
      <c r="O63" s="48">
        <f t="shared" ref="O63:Z63" si="33">SUM(O64:O71)</f>
        <v>0</v>
      </c>
      <c r="P63" s="48">
        <f t="shared" si="33"/>
        <v>0</v>
      </c>
      <c r="Q63" s="48">
        <f t="shared" si="33"/>
        <v>0</v>
      </c>
      <c r="R63" s="48">
        <f t="shared" si="33"/>
        <v>0</v>
      </c>
      <c r="S63" s="48">
        <f t="shared" si="33"/>
        <v>0</v>
      </c>
      <c r="T63" s="48">
        <f t="shared" si="33"/>
        <v>0</v>
      </c>
      <c r="U63" s="48">
        <f t="shared" si="33"/>
        <v>0</v>
      </c>
      <c r="V63" s="48">
        <f t="shared" si="33"/>
        <v>0</v>
      </c>
      <c r="W63" s="116">
        <f t="shared" si="33"/>
        <v>0</v>
      </c>
      <c r="X63" s="116">
        <f t="shared" si="33"/>
        <v>0</v>
      </c>
      <c r="Y63" s="48">
        <f t="shared" si="33"/>
        <v>0</v>
      </c>
      <c r="Z63" s="48">
        <f t="shared" si="33"/>
        <v>0</v>
      </c>
      <c r="AA63" s="57">
        <f t="shared" si="26"/>
        <v>0</v>
      </c>
      <c r="AB63" s="58">
        <f t="shared" si="27"/>
        <v>0</v>
      </c>
      <c r="AC63" s="91" t="e">
        <f t="shared" si="4"/>
        <v>#DIV/0!</v>
      </c>
    </row>
    <row r="64" spans="1:29" s="20" customFormat="1" ht="27.75" hidden="1" customHeight="1" x14ac:dyDescent="0.2">
      <c r="A64" s="19" t="s">
        <v>49</v>
      </c>
      <c r="B64" s="32" t="s">
        <v>104</v>
      </c>
      <c r="C64" s="46">
        <v>0</v>
      </c>
      <c r="D64" s="46">
        <v>0</v>
      </c>
      <c r="E64" s="81" t="e">
        <f t="shared" si="0"/>
        <v>#DIV/0!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49">
        <v>0</v>
      </c>
      <c r="L64" s="49">
        <v>0</v>
      </c>
      <c r="M64" s="49">
        <v>0</v>
      </c>
      <c r="N64" s="81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117">
        <v>0</v>
      </c>
      <c r="X64" s="117">
        <v>0</v>
      </c>
      <c r="Y64" s="49"/>
      <c r="Z64" s="49"/>
      <c r="AA64" s="95">
        <f t="shared" si="26"/>
        <v>0</v>
      </c>
      <c r="AB64" s="61">
        <f t="shared" si="27"/>
        <v>0</v>
      </c>
      <c r="AC64" s="91" t="e">
        <f t="shared" si="4"/>
        <v>#DIV/0!</v>
      </c>
    </row>
    <row r="65" spans="1:29" s="20" customFormat="1" ht="25.5" hidden="1" customHeight="1" x14ac:dyDescent="0.2">
      <c r="A65" s="19" t="s">
        <v>50</v>
      </c>
      <c r="B65" s="32" t="s">
        <v>59</v>
      </c>
      <c r="C65" s="46">
        <v>0</v>
      </c>
      <c r="D65" s="46">
        <v>0</v>
      </c>
      <c r="E65" s="81" t="e">
        <f t="shared" si="0"/>
        <v>#DIV/0!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0</v>
      </c>
      <c r="L65" s="49">
        <v>0</v>
      </c>
      <c r="M65" s="49">
        <v>0</v>
      </c>
      <c r="N65" s="81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117">
        <v>0</v>
      </c>
      <c r="X65" s="117">
        <v>0</v>
      </c>
      <c r="Y65" s="49"/>
      <c r="Z65" s="49"/>
      <c r="AA65" s="95">
        <f t="shared" si="26"/>
        <v>0</v>
      </c>
      <c r="AB65" s="61">
        <f t="shared" si="27"/>
        <v>0</v>
      </c>
      <c r="AC65" s="91" t="e">
        <f t="shared" si="4"/>
        <v>#DIV/0!</v>
      </c>
    </row>
    <row r="66" spans="1:29" s="20" customFormat="1" ht="27" hidden="1" customHeight="1" x14ac:dyDescent="0.2">
      <c r="A66" s="19" t="s">
        <v>51</v>
      </c>
      <c r="B66" s="39" t="s">
        <v>56</v>
      </c>
      <c r="C66" s="46">
        <v>0</v>
      </c>
      <c r="D66" s="46">
        <v>0</v>
      </c>
      <c r="E66" s="81" t="e">
        <f t="shared" si="0"/>
        <v>#DIV/0!</v>
      </c>
      <c r="F66" s="49">
        <v>0</v>
      </c>
      <c r="G66" s="49">
        <v>0</v>
      </c>
      <c r="H66" s="49">
        <v>0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81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117">
        <v>0</v>
      </c>
      <c r="X66" s="117">
        <v>0</v>
      </c>
      <c r="Y66" s="49"/>
      <c r="Z66" s="49"/>
      <c r="AA66" s="95">
        <f t="shared" si="26"/>
        <v>0</v>
      </c>
      <c r="AB66" s="61">
        <f t="shared" si="27"/>
        <v>0</v>
      </c>
      <c r="AC66" s="91" t="e">
        <f t="shared" si="4"/>
        <v>#DIV/0!</v>
      </c>
    </row>
    <row r="67" spans="1:29" s="20" customFormat="1" ht="27" hidden="1" customHeight="1" x14ac:dyDescent="0.2">
      <c r="A67" s="19" t="s">
        <v>52</v>
      </c>
      <c r="B67" s="39" t="s">
        <v>57</v>
      </c>
      <c r="C67" s="46">
        <v>0</v>
      </c>
      <c r="D67" s="46">
        <v>0</v>
      </c>
      <c r="E67" s="81" t="e">
        <f t="shared" si="0"/>
        <v>#DIV/0!</v>
      </c>
      <c r="F67" s="49">
        <v>0</v>
      </c>
      <c r="G67" s="49">
        <v>0</v>
      </c>
      <c r="H67" s="49">
        <v>0</v>
      </c>
      <c r="I67" s="49">
        <v>0</v>
      </c>
      <c r="J67" s="49">
        <v>0</v>
      </c>
      <c r="K67" s="49">
        <v>0</v>
      </c>
      <c r="L67" s="49">
        <v>0</v>
      </c>
      <c r="M67" s="49">
        <v>0</v>
      </c>
      <c r="N67" s="81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117">
        <v>0</v>
      </c>
      <c r="X67" s="117">
        <v>0</v>
      </c>
      <c r="Y67" s="49"/>
      <c r="Z67" s="49"/>
      <c r="AA67" s="95">
        <f t="shared" si="26"/>
        <v>0</v>
      </c>
      <c r="AB67" s="61">
        <f t="shared" si="27"/>
        <v>0</v>
      </c>
      <c r="AC67" s="91" t="e">
        <f t="shared" si="4"/>
        <v>#DIV/0!</v>
      </c>
    </row>
    <row r="68" spans="1:29" s="20" customFormat="1" ht="24" hidden="1" x14ac:dyDescent="0.2">
      <c r="A68" s="23">
        <v>90407</v>
      </c>
      <c r="B68" s="39" t="s">
        <v>48</v>
      </c>
      <c r="C68" s="46">
        <v>0</v>
      </c>
      <c r="D68" s="46">
        <v>0</v>
      </c>
      <c r="E68" s="81" t="e">
        <f t="shared" si="0"/>
        <v>#DIV/0!</v>
      </c>
      <c r="F68" s="49">
        <v>0</v>
      </c>
      <c r="G68" s="49">
        <v>0</v>
      </c>
      <c r="H68" s="49">
        <v>0</v>
      </c>
      <c r="I68" s="49">
        <v>0</v>
      </c>
      <c r="J68" s="49">
        <v>0</v>
      </c>
      <c r="K68" s="49">
        <v>0</v>
      </c>
      <c r="L68" s="49">
        <v>0</v>
      </c>
      <c r="M68" s="49">
        <v>0</v>
      </c>
      <c r="N68" s="81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117">
        <v>0</v>
      </c>
      <c r="X68" s="117">
        <v>0</v>
      </c>
      <c r="Y68" s="49"/>
      <c r="Z68" s="49"/>
      <c r="AA68" s="95">
        <f t="shared" si="26"/>
        <v>0</v>
      </c>
      <c r="AB68" s="61">
        <f t="shared" si="27"/>
        <v>0</v>
      </c>
      <c r="AC68" s="91" t="e">
        <f t="shared" si="4"/>
        <v>#DIV/0!</v>
      </c>
    </row>
    <row r="69" spans="1:29" s="20" customFormat="1" ht="26.25" hidden="1" customHeight="1" x14ac:dyDescent="0.2">
      <c r="A69" s="19" t="s">
        <v>53</v>
      </c>
      <c r="B69" s="32" t="s">
        <v>105</v>
      </c>
      <c r="C69" s="46">
        <v>0</v>
      </c>
      <c r="D69" s="46">
        <v>0</v>
      </c>
      <c r="E69" s="81" t="e">
        <f t="shared" si="0"/>
        <v>#DIV/0!</v>
      </c>
      <c r="F69" s="49">
        <v>0</v>
      </c>
      <c r="G69" s="49">
        <v>0</v>
      </c>
      <c r="H69" s="49">
        <v>0</v>
      </c>
      <c r="I69" s="49">
        <v>0</v>
      </c>
      <c r="J69" s="49">
        <v>0</v>
      </c>
      <c r="K69" s="49">
        <v>0</v>
      </c>
      <c r="L69" s="49">
        <v>0</v>
      </c>
      <c r="M69" s="49">
        <v>0</v>
      </c>
      <c r="N69" s="81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117">
        <v>0</v>
      </c>
      <c r="X69" s="117">
        <v>0</v>
      </c>
      <c r="Y69" s="49"/>
      <c r="Z69" s="49"/>
      <c r="AA69" s="95">
        <f t="shared" si="26"/>
        <v>0</v>
      </c>
      <c r="AB69" s="61">
        <f t="shared" si="27"/>
        <v>0</v>
      </c>
      <c r="AC69" s="91" t="e">
        <f t="shared" si="4"/>
        <v>#DIV/0!</v>
      </c>
    </row>
    <row r="70" spans="1:29" s="20" customFormat="1" ht="29.25" hidden="1" customHeight="1" x14ac:dyDescent="0.2">
      <c r="A70" s="19" t="s">
        <v>54</v>
      </c>
      <c r="B70" s="32" t="s">
        <v>58</v>
      </c>
      <c r="C70" s="46">
        <v>0</v>
      </c>
      <c r="D70" s="46">
        <v>0</v>
      </c>
      <c r="E70" s="81" t="e">
        <f t="shared" si="0"/>
        <v>#DIV/0!</v>
      </c>
      <c r="F70" s="49">
        <v>0</v>
      </c>
      <c r="G70" s="49">
        <v>0</v>
      </c>
      <c r="H70" s="49">
        <v>0</v>
      </c>
      <c r="I70" s="49">
        <v>0</v>
      </c>
      <c r="J70" s="49">
        <v>0</v>
      </c>
      <c r="K70" s="49">
        <v>0</v>
      </c>
      <c r="L70" s="49">
        <v>0</v>
      </c>
      <c r="M70" s="49">
        <v>0</v>
      </c>
      <c r="N70" s="81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117">
        <v>0</v>
      </c>
      <c r="X70" s="117">
        <v>0</v>
      </c>
      <c r="Y70" s="49"/>
      <c r="Z70" s="49"/>
      <c r="AA70" s="95">
        <f t="shared" si="26"/>
        <v>0</v>
      </c>
      <c r="AB70" s="61">
        <f t="shared" si="27"/>
        <v>0</v>
      </c>
      <c r="AC70" s="91" t="e">
        <f t="shared" si="4"/>
        <v>#DIV/0!</v>
      </c>
    </row>
    <row r="71" spans="1:29" s="20" customFormat="1" ht="28.5" hidden="1" customHeight="1" x14ac:dyDescent="0.2">
      <c r="A71" s="19" t="s">
        <v>55</v>
      </c>
      <c r="B71" s="32" t="s">
        <v>106</v>
      </c>
      <c r="C71" s="46">
        <v>0</v>
      </c>
      <c r="D71" s="46">
        <v>0</v>
      </c>
      <c r="E71" s="81" t="e">
        <f t="shared" si="0"/>
        <v>#DIV/0!</v>
      </c>
      <c r="F71" s="49">
        <v>0</v>
      </c>
      <c r="G71" s="49">
        <v>0</v>
      </c>
      <c r="H71" s="49">
        <v>0</v>
      </c>
      <c r="I71" s="49">
        <v>0</v>
      </c>
      <c r="J71" s="49">
        <v>0</v>
      </c>
      <c r="K71" s="49">
        <v>0</v>
      </c>
      <c r="L71" s="49">
        <v>0</v>
      </c>
      <c r="M71" s="49">
        <v>0</v>
      </c>
      <c r="N71" s="81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117">
        <v>0</v>
      </c>
      <c r="X71" s="117">
        <v>0</v>
      </c>
      <c r="Y71" s="49"/>
      <c r="Z71" s="49"/>
      <c r="AA71" s="95">
        <f t="shared" si="26"/>
        <v>0</v>
      </c>
      <c r="AB71" s="61">
        <f t="shared" si="27"/>
        <v>0</v>
      </c>
      <c r="AC71" s="91" t="e">
        <f t="shared" si="4"/>
        <v>#DIV/0!</v>
      </c>
    </row>
    <row r="72" spans="1:29" s="11" customFormat="1" ht="33" customHeight="1" x14ac:dyDescent="0.25">
      <c r="A72" s="10" t="s">
        <v>60</v>
      </c>
      <c r="B72" s="42" t="s">
        <v>61</v>
      </c>
      <c r="C72" s="48">
        <v>45254</v>
      </c>
      <c r="D72" s="48">
        <v>11195.38</v>
      </c>
      <c r="E72" s="81">
        <f t="shared" si="0"/>
        <v>24.738984399169134</v>
      </c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81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116">
        <v>0</v>
      </c>
      <c r="X72" s="116">
        <v>0</v>
      </c>
      <c r="Y72" s="48"/>
      <c r="Z72" s="48"/>
      <c r="AA72" s="57">
        <f t="shared" si="26"/>
        <v>45254</v>
      </c>
      <c r="AB72" s="58">
        <f t="shared" si="27"/>
        <v>11195.38</v>
      </c>
      <c r="AC72" s="91">
        <f t="shared" si="4"/>
        <v>24.738984399169134</v>
      </c>
    </row>
    <row r="73" spans="1:29" s="11" customFormat="1" ht="79.5" hidden="1" customHeight="1" x14ac:dyDescent="0.25">
      <c r="A73" s="10" t="s">
        <v>62</v>
      </c>
      <c r="B73" s="31" t="s">
        <v>189</v>
      </c>
      <c r="C73" s="48">
        <f>C74+C75+C76+C77+C78</f>
        <v>0</v>
      </c>
      <c r="D73" s="48">
        <f>D74+D75+D76+D77+D78</f>
        <v>0</v>
      </c>
      <c r="E73" s="81" t="e">
        <f t="shared" si="0"/>
        <v>#DIV/0!</v>
      </c>
      <c r="F73" s="48">
        <f t="shared" ref="F73:K73" si="34">F74+F75+F76+F77+F78</f>
        <v>0</v>
      </c>
      <c r="G73" s="48">
        <f t="shared" si="34"/>
        <v>0</v>
      </c>
      <c r="H73" s="48">
        <f t="shared" si="34"/>
        <v>0</v>
      </c>
      <c r="I73" s="48">
        <f t="shared" si="34"/>
        <v>0</v>
      </c>
      <c r="J73" s="48">
        <f t="shared" si="34"/>
        <v>0</v>
      </c>
      <c r="K73" s="48">
        <f t="shared" si="34"/>
        <v>0</v>
      </c>
      <c r="L73" s="48">
        <f>L74+L75+L76+L77+L78</f>
        <v>0</v>
      </c>
      <c r="M73" s="48">
        <f>M74+M75+M76+M77+M78</f>
        <v>0</v>
      </c>
      <c r="N73" s="81">
        <v>0</v>
      </c>
      <c r="O73" s="48">
        <f t="shared" ref="O73:Z73" si="35">O74+O75+O76+O77+O78</f>
        <v>0</v>
      </c>
      <c r="P73" s="48">
        <f t="shared" si="35"/>
        <v>0</v>
      </c>
      <c r="Q73" s="48">
        <f t="shared" si="35"/>
        <v>0</v>
      </c>
      <c r="R73" s="48">
        <f t="shared" si="35"/>
        <v>0</v>
      </c>
      <c r="S73" s="48">
        <f t="shared" si="35"/>
        <v>0</v>
      </c>
      <c r="T73" s="48">
        <f t="shared" si="35"/>
        <v>0</v>
      </c>
      <c r="U73" s="48">
        <f t="shared" si="35"/>
        <v>0</v>
      </c>
      <c r="V73" s="48">
        <f t="shared" si="35"/>
        <v>0</v>
      </c>
      <c r="W73" s="116">
        <f t="shared" si="35"/>
        <v>0</v>
      </c>
      <c r="X73" s="116">
        <f t="shared" si="35"/>
        <v>0</v>
      </c>
      <c r="Y73" s="48">
        <f t="shared" si="35"/>
        <v>0</v>
      </c>
      <c r="Z73" s="48">
        <f t="shared" si="35"/>
        <v>0</v>
      </c>
      <c r="AA73" s="57">
        <f t="shared" si="26"/>
        <v>0</v>
      </c>
      <c r="AB73" s="58">
        <f t="shared" si="27"/>
        <v>0</v>
      </c>
      <c r="AC73" s="91" t="e">
        <f t="shared" si="4"/>
        <v>#DIV/0!</v>
      </c>
    </row>
    <row r="74" spans="1:29" s="20" customFormat="1" ht="31.5" hidden="1" customHeight="1" x14ac:dyDescent="0.2">
      <c r="A74" s="19" t="s">
        <v>107</v>
      </c>
      <c r="B74" s="32" t="s">
        <v>112</v>
      </c>
      <c r="C74" s="46">
        <v>0</v>
      </c>
      <c r="D74" s="46">
        <v>0</v>
      </c>
      <c r="E74" s="82" t="e">
        <f t="shared" si="0"/>
        <v>#DIV/0!</v>
      </c>
      <c r="F74" s="49">
        <v>0</v>
      </c>
      <c r="G74" s="49">
        <v>0</v>
      </c>
      <c r="H74" s="49">
        <v>0</v>
      </c>
      <c r="I74" s="49">
        <v>0</v>
      </c>
      <c r="J74" s="49">
        <v>0</v>
      </c>
      <c r="K74" s="49">
        <v>0</v>
      </c>
      <c r="L74" s="49">
        <v>0</v>
      </c>
      <c r="M74" s="49">
        <v>0</v>
      </c>
      <c r="N74" s="82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117">
        <v>0</v>
      </c>
      <c r="X74" s="117">
        <v>0</v>
      </c>
      <c r="Y74" s="49"/>
      <c r="Z74" s="49"/>
      <c r="AA74" s="57">
        <f t="shared" si="26"/>
        <v>0</v>
      </c>
      <c r="AB74" s="58">
        <f t="shared" si="27"/>
        <v>0</v>
      </c>
      <c r="AC74" s="91" t="e">
        <f t="shared" si="4"/>
        <v>#DIV/0!</v>
      </c>
    </row>
    <row r="75" spans="1:29" s="20" customFormat="1" ht="37.5" hidden="1" customHeight="1" x14ac:dyDescent="0.2">
      <c r="A75" s="19" t="s">
        <v>108</v>
      </c>
      <c r="B75" s="32" t="s">
        <v>113</v>
      </c>
      <c r="C75" s="46">
        <v>0</v>
      </c>
      <c r="D75" s="46">
        <v>0</v>
      </c>
      <c r="E75" s="82" t="e">
        <f t="shared" si="0"/>
        <v>#DIV/0!</v>
      </c>
      <c r="F75" s="49">
        <v>0</v>
      </c>
      <c r="G75" s="49">
        <v>0</v>
      </c>
      <c r="H75" s="49">
        <v>0</v>
      </c>
      <c r="I75" s="49">
        <v>0</v>
      </c>
      <c r="J75" s="49">
        <v>0</v>
      </c>
      <c r="K75" s="49">
        <v>0</v>
      </c>
      <c r="L75" s="49">
        <v>0</v>
      </c>
      <c r="M75" s="49">
        <v>0</v>
      </c>
      <c r="N75" s="82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117">
        <v>0</v>
      </c>
      <c r="X75" s="117">
        <v>0</v>
      </c>
      <c r="Y75" s="49"/>
      <c r="Z75" s="49"/>
      <c r="AA75" s="57">
        <f t="shared" si="26"/>
        <v>0</v>
      </c>
      <c r="AB75" s="58">
        <f t="shared" si="27"/>
        <v>0</v>
      </c>
      <c r="AC75" s="91" t="e">
        <f t="shared" si="4"/>
        <v>#DIV/0!</v>
      </c>
    </row>
    <row r="76" spans="1:29" s="20" customFormat="1" ht="42" hidden="1" customHeight="1" x14ac:dyDescent="0.2">
      <c r="A76" s="19" t="s">
        <v>109</v>
      </c>
      <c r="B76" s="32" t="s">
        <v>114</v>
      </c>
      <c r="C76" s="46">
        <v>0</v>
      </c>
      <c r="D76" s="46">
        <v>0</v>
      </c>
      <c r="E76" s="82" t="e">
        <f t="shared" si="0"/>
        <v>#DIV/0!</v>
      </c>
      <c r="F76" s="49">
        <v>0</v>
      </c>
      <c r="G76" s="49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82">
        <v>0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117">
        <v>0</v>
      </c>
      <c r="X76" s="117">
        <v>0</v>
      </c>
      <c r="Y76" s="49"/>
      <c r="Z76" s="49"/>
      <c r="AA76" s="57">
        <f t="shared" si="26"/>
        <v>0</v>
      </c>
      <c r="AB76" s="58">
        <f t="shared" si="27"/>
        <v>0</v>
      </c>
      <c r="AC76" s="91" t="e">
        <f t="shared" si="4"/>
        <v>#DIV/0!</v>
      </c>
    </row>
    <row r="77" spans="1:29" s="20" customFormat="1" ht="52.5" hidden="1" customHeight="1" x14ac:dyDescent="0.2">
      <c r="A77" s="19" t="s">
        <v>110</v>
      </c>
      <c r="B77" s="32" t="s">
        <v>115</v>
      </c>
      <c r="C77" s="46">
        <v>0</v>
      </c>
      <c r="D77" s="46">
        <v>0</v>
      </c>
      <c r="E77" s="82" t="e">
        <f t="shared" si="0"/>
        <v>#DIV/0!</v>
      </c>
      <c r="F77" s="49">
        <v>0</v>
      </c>
      <c r="G77" s="49">
        <v>0</v>
      </c>
      <c r="H77" s="49">
        <v>0</v>
      </c>
      <c r="I77" s="49">
        <v>0</v>
      </c>
      <c r="J77" s="49">
        <v>0</v>
      </c>
      <c r="K77" s="49">
        <v>0</v>
      </c>
      <c r="L77" s="49">
        <v>0</v>
      </c>
      <c r="M77" s="49">
        <v>0</v>
      </c>
      <c r="N77" s="82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117">
        <v>0</v>
      </c>
      <c r="X77" s="117">
        <v>0</v>
      </c>
      <c r="Y77" s="49"/>
      <c r="Z77" s="49"/>
      <c r="AA77" s="57">
        <f t="shared" si="26"/>
        <v>0</v>
      </c>
      <c r="AB77" s="58">
        <f t="shared" si="27"/>
        <v>0</v>
      </c>
      <c r="AC77" s="91" t="e">
        <f t="shared" si="4"/>
        <v>#DIV/0!</v>
      </c>
    </row>
    <row r="78" spans="1:29" s="20" customFormat="1" ht="6" hidden="1" customHeight="1" x14ac:dyDescent="0.2">
      <c r="A78" s="19" t="s">
        <v>111</v>
      </c>
      <c r="B78" s="32" t="s">
        <v>116</v>
      </c>
      <c r="C78" s="46">
        <v>0</v>
      </c>
      <c r="D78" s="46">
        <v>0</v>
      </c>
      <c r="E78" s="82" t="e">
        <f t="shared" si="0"/>
        <v>#DIV/0!</v>
      </c>
      <c r="F78" s="49">
        <v>0</v>
      </c>
      <c r="G78" s="49">
        <v>0</v>
      </c>
      <c r="H78" s="49">
        <v>0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82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117">
        <v>0</v>
      </c>
      <c r="X78" s="117">
        <v>0</v>
      </c>
      <c r="Y78" s="49"/>
      <c r="Z78" s="49"/>
      <c r="AA78" s="57">
        <f t="shared" si="26"/>
        <v>0</v>
      </c>
      <c r="AB78" s="58">
        <f t="shared" si="27"/>
        <v>0</v>
      </c>
      <c r="AC78" s="91" t="e">
        <f t="shared" si="4"/>
        <v>#DIV/0!</v>
      </c>
    </row>
    <row r="79" spans="1:29" s="11" customFormat="1" ht="34.5" customHeight="1" x14ac:dyDescent="0.25">
      <c r="A79" s="10" t="s">
        <v>63</v>
      </c>
      <c r="B79" s="31" t="s">
        <v>117</v>
      </c>
      <c r="C79" s="48">
        <v>146977</v>
      </c>
      <c r="D79" s="48">
        <v>36745</v>
      </c>
      <c r="E79" s="81">
        <f t="shared" si="0"/>
        <v>25.000510283921972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81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116">
        <v>0</v>
      </c>
      <c r="X79" s="116">
        <v>0</v>
      </c>
      <c r="Y79" s="48"/>
      <c r="Z79" s="48"/>
      <c r="AA79" s="57">
        <f t="shared" si="26"/>
        <v>146977</v>
      </c>
      <c r="AB79" s="58">
        <f t="shared" si="27"/>
        <v>36745</v>
      </c>
      <c r="AC79" s="91">
        <f t="shared" si="4"/>
        <v>25.000510283921972</v>
      </c>
    </row>
    <row r="80" spans="1:29" s="11" customFormat="1" ht="47.25" customHeight="1" x14ac:dyDescent="0.25">
      <c r="A80" s="10" t="s">
        <v>64</v>
      </c>
      <c r="B80" s="31" t="s">
        <v>118</v>
      </c>
      <c r="C80" s="48">
        <f>C81</f>
        <v>9937500</v>
      </c>
      <c r="D80" s="48">
        <f>D81</f>
        <v>2209924.52</v>
      </c>
      <c r="E80" s="81">
        <f t="shared" si="0"/>
        <v>22.238234163522012</v>
      </c>
      <c r="F80" s="48">
        <f>F81</f>
        <v>9281000</v>
      </c>
      <c r="G80" s="48">
        <f>G81</f>
        <v>2035719.13</v>
      </c>
      <c r="H80" s="48">
        <f>H81</f>
        <v>178300</v>
      </c>
      <c r="I80" s="48">
        <f>I81</f>
        <v>76874.009999999995</v>
      </c>
      <c r="J80" s="48">
        <f>J81+J95</f>
        <v>0</v>
      </c>
      <c r="K80" s="48">
        <f>K81+K95</f>
        <v>0</v>
      </c>
      <c r="L80" s="48">
        <f>L81</f>
        <v>65000</v>
      </c>
      <c r="M80" s="48">
        <f>M81</f>
        <v>4787.59</v>
      </c>
      <c r="N80" s="81">
        <f>M80/L80*100</f>
        <v>7.3655230769230782</v>
      </c>
      <c r="O80" s="48">
        <f t="shared" ref="O80:AB80" si="36">O81+O95</f>
        <v>65000</v>
      </c>
      <c r="P80" s="48">
        <f t="shared" si="36"/>
        <v>4787.59</v>
      </c>
      <c r="Q80" s="48">
        <f t="shared" si="36"/>
        <v>0</v>
      </c>
      <c r="R80" s="48">
        <f t="shared" si="36"/>
        <v>0</v>
      </c>
      <c r="S80" s="48">
        <f t="shared" si="36"/>
        <v>0</v>
      </c>
      <c r="T80" s="48">
        <f t="shared" si="36"/>
        <v>0</v>
      </c>
      <c r="U80" s="48">
        <f t="shared" si="36"/>
        <v>0</v>
      </c>
      <c r="V80" s="48">
        <f t="shared" si="36"/>
        <v>0</v>
      </c>
      <c r="W80" s="48">
        <f t="shared" si="36"/>
        <v>0</v>
      </c>
      <c r="X80" s="48">
        <f t="shared" si="36"/>
        <v>0</v>
      </c>
      <c r="Y80" s="48">
        <f t="shared" si="36"/>
        <v>0</v>
      </c>
      <c r="Z80" s="48">
        <f t="shared" si="36"/>
        <v>0</v>
      </c>
      <c r="AA80" s="48">
        <f t="shared" si="36"/>
        <v>10002500</v>
      </c>
      <c r="AB80" s="48">
        <f t="shared" si="36"/>
        <v>2214712.11</v>
      </c>
      <c r="AC80" s="91">
        <f t="shared" si="4"/>
        <v>22.141585703574105</v>
      </c>
    </row>
    <row r="81" spans="1:29" s="24" customFormat="1" ht="45" customHeight="1" x14ac:dyDescent="0.2">
      <c r="A81" s="19" t="s">
        <v>65</v>
      </c>
      <c r="B81" s="76" t="s">
        <v>329</v>
      </c>
      <c r="C81" s="46">
        <v>9937500</v>
      </c>
      <c r="D81" s="46">
        <v>2209924.52</v>
      </c>
      <c r="E81" s="82">
        <f t="shared" si="0"/>
        <v>22.238234163522012</v>
      </c>
      <c r="F81" s="49">
        <v>9281000</v>
      </c>
      <c r="G81" s="49">
        <v>2035719.13</v>
      </c>
      <c r="H81" s="49">
        <v>178300</v>
      </c>
      <c r="I81" s="49">
        <v>76874.009999999995</v>
      </c>
      <c r="J81" s="49">
        <v>0</v>
      </c>
      <c r="K81" s="49">
        <v>0</v>
      </c>
      <c r="L81" s="49">
        <v>65000</v>
      </c>
      <c r="M81" s="49">
        <v>4787.59</v>
      </c>
      <c r="N81" s="82">
        <f>M81/L81*100</f>
        <v>7.3655230769230782</v>
      </c>
      <c r="O81" s="49">
        <v>65000</v>
      </c>
      <c r="P81" s="49">
        <v>4787.59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117"/>
      <c r="X81" s="117">
        <v>0</v>
      </c>
      <c r="Y81" s="49"/>
      <c r="Z81" s="49"/>
      <c r="AA81" s="95">
        <f>C81+L81</f>
        <v>10002500</v>
      </c>
      <c r="AB81" s="58">
        <f>D81+M81</f>
        <v>2214712.11</v>
      </c>
      <c r="AC81" s="91">
        <f t="shared" si="4"/>
        <v>22.141585703574105</v>
      </c>
    </row>
    <row r="82" spans="1:29" s="11" customFormat="1" ht="18" customHeight="1" x14ac:dyDescent="0.25">
      <c r="A82" s="10" t="s">
        <v>66</v>
      </c>
      <c r="B82" s="42" t="s">
        <v>69</v>
      </c>
      <c r="C82" s="48">
        <f>C83</f>
        <v>85000</v>
      </c>
      <c r="D82" s="48">
        <f>D83</f>
        <v>0</v>
      </c>
      <c r="E82" s="81">
        <f t="shared" si="0"/>
        <v>0</v>
      </c>
      <c r="F82" s="48">
        <f t="shared" ref="F82:M82" si="37">F83</f>
        <v>0</v>
      </c>
      <c r="G82" s="48">
        <f t="shared" si="37"/>
        <v>0</v>
      </c>
      <c r="H82" s="48">
        <f t="shared" si="37"/>
        <v>0</v>
      </c>
      <c r="I82" s="48">
        <f t="shared" si="37"/>
        <v>0</v>
      </c>
      <c r="J82" s="48">
        <f t="shared" si="37"/>
        <v>0</v>
      </c>
      <c r="K82" s="48">
        <f t="shared" si="37"/>
        <v>0</v>
      </c>
      <c r="L82" s="48">
        <f t="shared" si="37"/>
        <v>0</v>
      </c>
      <c r="M82" s="48">
        <f t="shared" si="37"/>
        <v>0</v>
      </c>
      <c r="N82" s="81">
        <v>0</v>
      </c>
      <c r="O82" s="48">
        <f t="shared" ref="O82:AB82" si="38">O83</f>
        <v>0</v>
      </c>
      <c r="P82" s="48">
        <f t="shared" si="38"/>
        <v>0</v>
      </c>
      <c r="Q82" s="48">
        <f t="shared" si="38"/>
        <v>0</v>
      </c>
      <c r="R82" s="48">
        <f t="shared" si="38"/>
        <v>0</v>
      </c>
      <c r="S82" s="48">
        <f t="shared" si="38"/>
        <v>0</v>
      </c>
      <c r="T82" s="48">
        <f t="shared" si="38"/>
        <v>0</v>
      </c>
      <c r="U82" s="48">
        <f t="shared" si="38"/>
        <v>0</v>
      </c>
      <c r="V82" s="48">
        <f t="shared" si="38"/>
        <v>0</v>
      </c>
      <c r="W82" s="116">
        <f t="shared" si="38"/>
        <v>0</v>
      </c>
      <c r="X82" s="116">
        <f t="shared" si="38"/>
        <v>0</v>
      </c>
      <c r="Y82" s="48">
        <f t="shared" si="38"/>
        <v>0</v>
      </c>
      <c r="Z82" s="48">
        <f t="shared" si="38"/>
        <v>0</v>
      </c>
      <c r="AA82" s="48">
        <f t="shared" si="38"/>
        <v>85000</v>
      </c>
      <c r="AB82" s="48">
        <f t="shared" si="38"/>
        <v>0</v>
      </c>
      <c r="AC82" s="91">
        <f t="shared" si="4"/>
        <v>0</v>
      </c>
    </row>
    <row r="83" spans="1:29" s="2" customFormat="1" ht="18" customHeight="1" x14ac:dyDescent="0.2">
      <c r="A83" s="9" t="s">
        <v>67</v>
      </c>
      <c r="B83" s="36" t="s">
        <v>330</v>
      </c>
      <c r="C83" s="45">
        <v>85000</v>
      </c>
      <c r="D83" s="45">
        <v>0</v>
      </c>
      <c r="E83" s="83">
        <f t="shared" si="0"/>
        <v>0</v>
      </c>
      <c r="F83" s="45">
        <v>0</v>
      </c>
      <c r="G83" s="45">
        <v>0</v>
      </c>
      <c r="H83" s="45">
        <v>0</v>
      </c>
      <c r="I83" s="45">
        <v>0</v>
      </c>
      <c r="J83" s="45">
        <f>J86+J87</f>
        <v>0</v>
      </c>
      <c r="K83" s="45">
        <f>K86+K87</f>
        <v>0</v>
      </c>
      <c r="L83" s="45">
        <v>0</v>
      </c>
      <c r="M83" s="45">
        <v>0</v>
      </c>
      <c r="N83" s="83">
        <v>0</v>
      </c>
      <c r="O83" s="45">
        <f t="shared" ref="O83:Z83" si="39">O86+O87</f>
        <v>0</v>
      </c>
      <c r="P83" s="45">
        <f t="shared" si="39"/>
        <v>0</v>
      </c>
      <c r="Q83" s="45">
        <f t="shared" si="39"/>
        <v>0</v>
      </c>
      <c r="R83" s="45">
        <f t="shared" si="39"/>
        <v>0</v>
      </c>
      <c r="S83" s="45">
        <f t="shared" si="39"/>
        <v>0</v>
      </c>
      <c r="T83" s="45">
        <f t="shared" si="39"/>
        <v>0</v>
      </c>
      <c r="U83" s="45">
        <f t="shared" si="39"/>
        <v>0</v>
      </c>
      <c r="V83" s="45">
        <f t="shared" si="39"/>
        <v>0</v>
      </c>
      <c r="W83" s="114">
        <f t="shared" si="39"/>
        <v>0</v>
      </c>
      <c r="X83" s="114">
        <f t="shared" si="39"/>
        <v>0</v>
      </c>
      <c r="Y83" s="45">
        <f t="shared" si="39"/>
        <v>0</v>
      </c>
      <c r="Z83" s="45">
        <f t="shared" si="39"/>
        <v>0</v>
      </c>
      <c r="AA83" s="55">
        <f>C83+L83</f>
        <v>85000</v>
      </c>
      <c r="AB83" s="56">
        <f>D83+M83</f>
        <v>0</v>
      </c>
      <c r="AC83" s="90">
        <f t="shared" si="4"/>
        <v>0</v>
      </c>
    </row>
    <row r="84" spans="1:29" s="11" customFormat="1" ht="31.5" hidden="1" customHeight="1" x14ac:dyDescent="0.25">
      <c r="A84" s="10" t="s">
        <v>119</v>
      </c>
      <c r="B84" s="31" t="s">
        <v>70</v>
      </c>
      <c r="C84" s="48">
        <f>C85</f>
        <v>0</v>
      </c>
      <c r="D84" s="48">
        <f>D85</f>
        <v>0</v>
      </c>
      <c r="E84" s="83" t="e">
        <f t="shared" si="0"/>
        <v>#DIV/0!</v>
      </c>
      <c r="F84" s="48">
        <f t="shared" ref="F84:M84" si="40">F85</f>
        <v>0</v>
      </c>
      <c r="G84" s="48">
        <f t="shared" si="40"/>
        <v>0</v>
      </c>
      <c r="H84" s="48">
        <f t="shared" si="40"/>
        <v>0</v>
      </c>
      <c r="I84" s="48">
        <f t="shared" si="40"/>
        <v>0</v>
      </c>
      <c r="J84" s="48">
        <f t="shared" si="40"/>
        <v>0</v>
      </c>
      <c r="K84" s="48">
        <f t="shared" si="40"/>
        <v>0</v>
      </c>
      <c r="L84" s="48">
        <f t="shared" si="40"/>
        <v>0</v>
      </c>
      <c r="M84" s="48">
        <f t="shared" si="40"/>
        <v>0</v>
      </c>
      <c r="N84" s="83">
        <v>0</v>
      </c>
      <c r="O84" s="48">
        <f t="shared" ref="O84:AB84" si="41">O85</f>
        <v>0</v>
      </c>
      <c r="P84" s="48">
        <f t="shared" si="41"/>
        <v>0</v>
      </c>
      <c r="Q84" s="48">
        <f t="shared" si="41"/>
        <v>0</v>
      </c>
      <c r="R84" s="48">
        <f t="shared" si="41"/>
        <v>0</v>
      </c>
      <c r="S84" s="48">
        <f t="shared" si="41"/>
        <v>0</v>
      </c>
      <c r="T84" s="48">
        <f t="shared" si="41"/>
        <v>0</v>
      </c>
      <c r="U84" s="48">
        <f t="shared" si="41"/>
        <v>0</v>
      </c>
      <c r="V84" s="48">
        <f t="shared" si="41"/>
        <v>0</v>
      </c>
      <c r="W84" s="116">
        <f t="shared" si="41"/>
        <v>0</v>
      </c>
      <c r="X84" s="116">
        <f t="shared" si="41"/>
        <v>0</v>
      </c>
      <c r="Y84" s="48">
        <f t="shared" si="41"/>
        <v>0</v>
      </c>
      <c r="Z84" s="48">
        <f t="shared" si="41"/>
        <v>0</v>
      </c>
      <c r="AA84" s="48">
        <f t="shared" si="41"/>
        <v>0</v>
      </c>
      <c r="AB84" s="48">
        <f t="shared" si="41"/>
        <v>0</v>
      </c>
      <c r="AC84" s="83" t="e">
        <f t="shared" si="4"/>
        <v>#DIV/0!</v>
      </c>
    </row>
    <row r="85" spans="1:29" s="20" customFormat="1" ht="29.25" hidden="1" customHeight="1" x14ac:dyDescent="0.2">
      <c r="A85" s="19" t="s">
        <v>120</v>
      </c>
      <c r="B85" s="32" t="s">
        <v>121</v>
      </c>
      <c r="C85" s="46">
        <v>0</v>
      </c>
      <c r="D85" s="46">
        <v>0</v>
      </c>
      <c r="E85" s="82" t="e">
        <f t="shared" si="0"/>
        <v>#DIV/0!</v>
      </c>
      <c r="F85" s="49">
        <v>0</v>
      </c>
      <c r="G85" s="49">
        <v>0</v>
      </c>
      <c r="H85" s="49">
        <v>0</v>
      </c>
      <c r="I85" s="49">
        <v>0</v>
      </c>
      <c r="J85" s="49"/>
      <c r="K85" s="49"/>
      <c r="L85" s="49">
        <v>0</v>
      </c>
      <c r="M85" s="49">
        <v>0</v>
      </c>
      <c r="N85" s="82"/>
      <c r="O85" s="49"/>
      <c r="P85" s="49"/>
      <c r="Q85" s="49"/>
      <c r="R85" s="49"/>
      <c r="S85" s="49"/>
      <c r="T85" s="49"/>
      <c r="U85" s="49"/>
      <c r="V85" s="49"/>
      <c r="W85" s="117"/>
      <c r="X85" s="117"/>
      <c r="Y85" s="49"/>
      <c r="Z85" s="49"/>
      <c r="AA85" s="95">
        <f>C85+L85</f>
        <v>0</v>
      </c>
      <c r="AB85" s="61">
        <f>D85+M85</f>
        <v>0</v>
      </c>
      <c r="AC85" s="82" t="e">
        <f t="shared" si="4"/>
        <v>#DIV/0!</v>
      </c>
    </row>
    <row r="86" spans="1:29" s="11" customFormat="1" ht="18" customHeight="1" x14ac:dyDescent="0.25">
      <c r="A86" s="10" t="s">
        <v>68</v>
      </c>
      <c r="B86" s="31" t="s">
        <v>190</v>
      </c>
      <c r="C86" s="48">
        <f>C87</f>
        <v>94500</v>
      </c>
      <c r="D86" s="48">
        <f>D87</f>
        <v>0</v>
      </c>
      <c r="E86" s="81">
        <f t="shared" si="0"/>
        <v>0</v>
      </c>
      <c r="F86" s="48">
        <f t="shared" ref="F86:M86" si="42">F87</f>
        <v>0</v>
      </c>
      <c r="G86" s="48">
        <f t="shared" si="42"/>
        <v>0</v>
      </c>
      <c r="H86" s="48">
        <f t="shared" si="42"/>
        <v>0</v>
      </c>
      <c r="I86" s="48">
        <f t="shared" si="42"/>
        <v>0</v>
      </c>
      <c r="J86" s="48">
        <f t="shared" si="42"/>
        <v>0</v>
      </c>
      <c r="K86" s="48">
        <f t="shared" si="42"/>
        <v>0</v>
      </c>
      <c r="L86" s="48">
        <f t="shared" si="42"/>
        <v>0</v>
      </c>
      <c r="M86" s="48">
        <f t="shared" si="42"/>
        <v>0</v>
      </c>
      <c r="N86" s="81">
        <v>0</v>
      </c>
      <c r="O86" s="48">
        <f t="shared" ref="O86:AB86" si="43">O87</f>
        <v>0</v>
      </c>
      <c r="P86" s="48">
        <f t="shared" si="43"/>
        <v>0</v>
      </c>
      <c r="Q86" s="48">
        <f t="shared" si="43"/>
        <v>0</v>
      </c>
      <c r="R86" s="48">
        <f t="shared" si="43"/>
        <v>0</v>
      </c>
      <c r="S86" s="48">
        <f t="shared" si="43"/>
        <v>0</v>
      </c>
      <c r="T86" s="48">
        <f t="shared" si="43"/>
        <v>0</v>
      </c>
      <c r="U86" s="48">
        <f t="shared" si="43"/>
        <v>0</v>
      </c>
      <c r="V86" s="48">
        <f t="shared" si="43"/>
        <v>0</v>
      </c>
      <c r="W86" s="116">
        <f t="shared" si="43"/>
        <v>0</v>
      </c>
      <c r="X86" s="116">
        <f t="shared" si="43"/>
        <v>0</v>
      </c>
      <c r="Y86" s="48">
        <f t="shared" si="43"/>
        <v>0</v>
      </c>
      <c r="Z86" s="48">
        <f t="shared" si="43"/>
        <v>0</v>
      </c>
      <c r="AA86" s="48">
        <f t="shared" si="43"/>
        <v>94500</v>
      </c>
      <c r="AB86" s="48">
        <f t="shared" si="43"/>
        <v>0</v>
      </c>
      <c r="AC86" s="81">
        <f t="shared" si="4"/>
        <v>0</v>
      </c>
    </row>
    <row r="87" spans="1:29" s="20" customFormat="1" ht="33.75" customHeight="1" x14ac:dyDescent="0.2">
      <c r="A87" s="19" t="s">
        <v>71</v>
      </c>
      <c r="B87" s="76" t="s">
        <v>122</v>
      </c>
      <c r="C87" s="46">
        <v>94500</v>
      </c>
      <c r="D87" s="46">
        <v>0</v>
      </c>
      <c r="E87" s="81">
        <f t="shared" si="0"/>
        <v>0</v>
      </c>
      <c r="F87" s="49">
        <v>0</v>
      </c>
      <c r="G87" s="49">
        <v>0</v>
      </c>
      <c r="H87" s="49">
        <v>0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81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117">
        <v>0</v>
      </c>
      <c r="X87" s="117">
        <v>0</v>
      </c>
      <c r="Y87" s="49"/>
      <c r="Z87" s="49"/>
      <c r="AA87" s="95">
        <f t="shared" ref="AA87:AB89" si="44">C87+L87</f>
        <v>94500</v>
      </c>
      <c r="AB87" s="61">
        <f t="shared" si="44"/>
        <v>0</v>
      </c>
      <c r="AC87" s="81">
        <f t="shared" si="4"/>
        <v>0</v>
      </c>
    </row>
    <row r="88" spans="1:29" s="11" customFormat="1" ht="66.75" hidden="1" customHeight="1" x14ac:dyDescent="0.25">
      <c r="A88" s="10" t="s">
        <v>72</v>
      </c>
      <c r="B88" s="31" t="s">
        <v>74</v>
      </c>
      <c r="C88" s="48"/>
      <c r="D88" s="48">
        <v>0</v>
      </c>
      <c r="E88" s="81" t="e">
        <f t="shared" si="0"/>
        <v>#DIV/0!</v>
      </c>
      <c r="F88" s="48">
        <v>0</v>
      </c>
      <c r="G88" s="48">
        <v>0</v>
      </c>
      <c r="H88" s="48">
        <v>0</v>
      </c>
      <c r="I88" s="48">
        <v>0</v>
      </c>
      <c r="J88" s="48">
        <v>0</v>
      </c>
      <c r="K88" s="48">
        <v>0</v>
      </c>
      <c r="L88" s="48">
        <v>0</v>
      </c>
      <c r="M88" s="48">
        <v>0</v>
      </c>
      <c r="N88" s="81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116">
        <v>0</v>
      </c>
      <c r="X88" s="116">
        <v>0</v>
      </c>
      <c r="Y88" s="48"/>
      <c r="Z88" s="48"/>
      <c r="AA88" s="57">
        <f t="shared" si="44"/>
        <v>0</v>
      </c>
      <c r="AB88" s="58">
        <f t="shared" si="44"/>
        <v>0</v>
      </c>
      <c r="AC88" s="81" t="e">
        <f t="shared" si="4"/>
        <v>#DIV/0!</v>
      </c>
    </row>
    <row r="89" spans="1:29" s="11" customFormat="1" ht="66" customHeight="1" x14ac:dyDescent="0.25">
      <c r="A89" s="10" t="s">
        <v>73</v>
      </c>
      <c r="B89" s="31" t="s">
        <v>123</v>
      </c>
      <c r="C89" s="48">
        <v>1800000</v>
      </c>
      <c r="D89" s="48">
        <v>258091.42</v>
      </c>
      <c r="E89" s="81">
        <f t="shared" si="0"/>
        <v>14.338412222222221</v>
      </c>
      <c r="F89" s="48">
        <f t="shared" ref="F89:K89" si="45">F90+F91+F92</f>
        <v>0</v>
      </c>
      <c r="G89" s="48">
        <f t="shared" si="45"/>
        <v>0</v>
      </c>
      <c r="H89" s="48">
        <f t="shared" si="45"/>
        <v>0</v>
      </c>
      <c r="I89" s="48">
        <f t="shared" si="45"/>
        <v>0</v>
      </c>
      <c r="J89" s="48">
        <f t="shared" si="45"/>
        <v>0</v>
      </c>
      <c r="K89" s="48">
        <f t="shared" si="45"/>
        <v>0</v>
      </c>
      <c r="L89" s="48">
        <f>L90+L91+L92</f>
        <v>0</v>
      </c>
      <c r="M89" s="48">
        <f>M90+M91+M92</f>
        <v>0</v>
      </c>
      <c r="N89" s="81">
        <v>0</v>
      </c>
      <c r="O89" s="48">
        <f t="shared" ref="O89:X89" si="46">O90+O91+O92</f>
        <v>0</v>
      </c>
      <c r="P89" s="48">
        <f t="shared" si="46"/>
        <v>0</v>
      </c>
      <c r="Q89" s="48">
        <f t="shared" si="46"/>
        <v>0</v>
      </c>
      <c r="R89" s="48">
        <f t="shared" si="46"/>
        <v>0</v>
      </c>
      <c r="S89" s="48">
        <f t="shared" si="46"/>
        <v>0</v>
      </c>
      <c r="T89" s="48">
        <f t="shared" si="46"/>
        <v>0</v>
      </c>
      <c r="U89" s="48">
        <f t="shared" si="46"/>
        <v>0</v>
      </c>
      <c r="V89" s="48">
        <f t="shared" si="46"/>
        <v>0</v>
      </c>
      <c r="W89" s="116">
        <f t="shared" si="46"/>
        <v>0</v>
      </c>
      <c r="X89" s="116">
        <f t="shared" si="46"/>
        <v>0</v>
      </c>
      <c r="Y89" s="48"/>
      <c r="Z89" s="48"/>
      <c r="AA89" s="57">
        <f t="shared" si="44"/>
        <v>1800000</v>
      </c>
      <c r="AB89" s="58">
        <f t="shared" si="44"/>
        <v>258091.42</v>
      </c>
      <c r="AC89" s="81">
        <f t="shared" si="4"/>
        <v>14.338412222222221</v>
      </c>
    </row>
    <row r="90" spans="1:29" s="11" customFormat="1" ht="25.5" customHeight="1" x14ac:dyDescent="0.25">
      <c r="A90" s="10" t="s">
        <v>124</v>
      </c>
      <c r="B90" s="31" t="s">
        <v>126</v>
      </c>
      <c r="C90" s="48">
        <f>C91+C92</f>
        <v>45283</v>
      </c>
      <c r="D90" s="48">
        <f>D91+D92</f>
        <v>20070.599999999999</v>
      </c>
      <c r="E90" s="81">
        <f t="shared" si="0"/>
        <v>44.322593467747275</v>
      </c>
      <c r="F90" s="48">
        <f t="shared" ref="F90:K90" si="47">F91+F92</f>
        <v>0</v>
      </c>
      <c r="G90" s="48">
        <f t="shared" si="47"/>
        <v>0</v>
      </c>
      <c r="H90" s="48">
        <f t="shared" si="47"/>
        <v>0</v>
      </c>
      <c r="I90" s="48">
        <f t="shared" si="47"/>
        <v>0</v>
      </c>
      <c r="J90" s="48">
        <f t="shared" si="47"/>
        <v>0</v>
      </c>
      <c r="K90" s="48">
        <f t="shared" si="47"/>
        <v>0</v>
      </c>
      <c r="L90" s="48">
        <f>L91+L92</f>
        <v>0</v>
      </c>
      <c r="M90" s="48">
        <f>M91+M92</f>
        <v>0</v>
      </c>
      <c r="N90" s="81">
        <v>0</v>
      </c>
      <c r="O90" s="48">
        <f t="shared" ref="O90:AB90" si="48">O91+O92</f>
        <v>0</v>
      </c>
      <c r="P90" s="48">
        <f t="shared" si="48"/>
        <v>0</v>
      </c>
      <c r="Q90" s="48">
        <f t="shared" si="48"/>
        <v>0</v>
      </c>
      <c r="R90" s="48">
        <f t="shared" si="48"/>
        <v>0</v>
      </c>
      <c r="S90" s="48">
        <f t="shared" si="48"/>
        <v>0</v>
      </c>
      <c r="T90" s="48">
        <f t="shared" si="48"/>
        <v>0</v>
      </c>
      <c r="U90" s="48">
        <f t="shared" si="48"/>
        <v>0</v>
      </c>
      <c r="V90" s="48">
        <f t="shared" si="48"/>
        <v>0</v>
      </c>
      <c r="W90" s="116">
        <f t="shared" si="48"/>
        <v>0</v>
      </c>
      <c r="X90" s="116">
        <f t="shared" si="48"/>
        <v>0</v>
      </c>
      <c r="Y90" s="48">
        <f t="shared" si="48"/>
        <v>0</v>
      </c>
      <c r="Z90" s="48">
        <f t="shared" si="48"/>
        <v>0</v>
      </c>
      <c r="AA90" s="48">
        <f t="shared" si="48"/>
        <v>45283</v>
      </c>
      <c r="AB90" s="48">
        <f t="shared" si="48"/>
        <v>20070.599999999999</v>
      </c>
      <c r="AC90" s="81">
        <f t="shared" si="4"/>
        <v>44.322593467747275</v>
      </c>
    </row>
    <row r="91" spans="1:29" s="20" customFormat="1" ht="43.5" customHeight="1" x14ac:dyDescent="0.2">
      <c r="A91" s="19" t="s">
        <v>125</v>
      </c>
      <c r="B91" s="76" t="s">
        <v>127</v>
      </c>
      <c r="C91" s="46">
        <v>45283</v>
      </c>
      <c r="D91" s="46">
        <v>20070.599999999999</v>
      </c>
      <c r="E91" s="81">
        <f t="shared" si="0"/>
        <v>44.322593467747275</v>
      </c>
      <c r="F91" s="49">
        <v>0</v>
      </c>
      <c r="G91" s="49">
        <v>0</v>
      </c>
      <c r="H91" s="49">
        <v>0</v>
      </c>
      <c r="I91" s="49">
        <v>0</v>
      </c>
      <c r="J91" s="49">
        <v>0</v>
      </c>
      <c r="K91" s="49">
        <v>0</v>
      </c>
      <c r="L91" s="49">
        <v>0</v>
      </c>
      <c r="M91" s="49">
        <v>0</v>
      </c>
      <c r="N91" s="81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117">
        <v>0</v>
      </c>
      <c r="X91" s="117">
        <v>0</v>
      </c>
      <c r="Y91" s="49"/>
      <c r="Z91" s="49"/>
      <c r="AA91" s="95">
        <f>C91+L91</f>
        <v>45283</v>
      </c>
      <c r="AB91" s="61">
        <f>D91+M91</f>
        <v>20070.599999999999</v>
      </c>
      <c r="AC91" s="81">
        <f t="shared" si="4"/>
        <v>44.322593467747275</v>
      </c>
    </row>
    <row r="92" spans="1:29" s="20" customFormat="1" ht="1.5" hidden="1" customHeight="1" x14ac:dyDescent="0.2">
      <c r="A92" s="19" t="s">
        <v>128</v>
      </c>
      <c r="B92" s="32" t="s">
        <v>129</v>
      </c>
      <c r="C92" s="46">
        <v>0</v>
      </c>
      <c r="D92" s="46">
        <v>0</v>
      </c>
      <c r="E92" s="81" t="e">
        <f t="shared" si="0"/>
        <v>#DIV/0!</v>
      </c>
      <c r="F92" s="49">
        <v>0</v>
      </c>
      <c r="G92" s="49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81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117">
        <v>0</v>
      </c>
      <c r="X92" s="117">
        <v>0</v>
      </c>
      <c r="Y92" s="49"/>
      <c r="Z92" s="49"/>
      <c r="AA92" s="95">
        <f>C92+L92</f>
        <v>0</v>
      </c>
      <c r="AB92" s="61">
        <f>D92+M92</f>
        <v>0</v>
      </c>
      <c r="AC92" s="81" t="e">
        <f t="shared" si="4"/>
        <v>#DIV/0!</v>
      </c>
    </row>
    <row r="93" spans="1:29" s="11" customFormat="1" ht="21.75" customHeight="1" x14ac:dyDescent="0.25">
      <c r="A93" s="10" t="s">
        <v>265</v>
      </c>
      <c r="B93" s="75" t="s">
        <v>267</v>
      </c>
      <c r="C93" s="48">
        <f>C94</f>
        <v>400320</v>
      </c>
      <c r="D93" s="48">
        <f>D94</f>
        <v>88989.38</v>
      </c>
      <c r="E93" s="81">
        <f t="shared" si="0"/>
        <v>22.229561350919266</v>
      </c>
      <c r="F93" s="48">
        <f t="shared" ref="F93:M93" si="49">F94</f>
        <v>0</v>
      </c>
      <c r="G93" s="48">
        <f t="shared" si="49"/>
        <v>0</v>
      </c>
      <c r="H93" s="48">
        <f t="shared" si="49"/>
        <v>0</v>
      </c>
      <c r="I93" s="48">
        <f t="shared" si="49"/>
        <v>0</v>
      </c>
      <c r="J93" s="48">
        <f t="shared" si="49"/>
        <v>0</v>
      </c>
      <c r="K93" s="48">
        <f t="shared" si="49"/>
        <v>0</v>
      </c>
      <c r="L93" s="48">
        <f t="shared" si="49"/>
        <v>0</v>
      </c>
      <c r="M93" s="48">
        <f t="shared" si="49"/>
        <v>0</v>
      </c>
      <c r="N93" s="81">
        <v>0</v>
      </c>
      <c r="O93" s="48">
        <f t="shared" ref="O93:AB93" si="50">O94</f>
        <v>0</v>
      </c>
      <c r="P93" s="48">
        <f t="shared" si="50"/>
        <v>0</v>
      </c>
      <c r="Q93" s="48">
        <f t="shared" si="50"/>
        <v>0</v>
      </c>
      <c r="R93" s="48">
        <f t="shared" si="50"/>
        <v>0</v>
      </c>
      <c r="S93" s="48">
        <f t="shared" si="50"/>
        <v>0</v>
      </c>
      <c r="T93" s="48">
        <f t="shared" si="50"/>
        <v>0</v>
      </c>
      <c r="U93" s="48">
        <f t="shared" si="50"/>
        <v>0</v>
      </c>
      <c r="V93" s="48">
        <f t="shared" si="50"/>
        <v>0</v>
      </c>
      <c r="W93" s="48">
        <f t="shared" si="50"/>
        <v>0</v>
      </c>
      <c r="X93" s="48">
        <f t="shared" si="50"/>
        <v>0</v>
      </c>
      <c r="Y93" s="48">
        <f t="shared" si="50"/>
        <v>0</v>
      </c>
      <c r="Z93" s="48">
        <f t="shared" si="50"/>
        <v>0</v>
      </c>
      <c r="AA93" s="48">
        <f t="shared" si="50"/>
        <v>400320</v>
      </c>
      <c r="AB93" s="48">
        <f t="shared" si="50"/>
        <v>88989.38</v>
      </c>
      <c r="AC93" s="91">
        <f t="shared" si="4"/>
        <v>22.229561350919266</v>
      </c>
    </row>
    <row r="94" spans="1:29" s="20" customFormat="1" ht="48.75" customHeight="1" x14ac:dyDescent="0.2">
      <c r="A94" s="19" t="s">
        <v>266</v>
      </c>
      <c r="B94" s="103" t="s">
        <v>268</v>
      </c>
      <c r="C94" s="46">
        <v>400320</v>
      </c>
      <c r="D94" s="46">
        <v>88989.38</v>
      </c>
      <c r="E94" s="81">
        <f t="shared" si="0"/>
        <v>22.229561350919266</v>
      </c>
      <c r="F94" s="46">
        <v>0</v>
      </c>
      <c r="G94" s="46">
        <v>0</v>
      </c>
      <c r="H94" s="49">
        <v>0</v>
      </c>
      <c r="I94" s="49">
        <v>0</v>
      </c>
      <c r="J94" s="49"/>
      <c r="K94" s="49">
        <v>0</v>
      </c>
      <c r="L94" s="49">
        <v>0</v>
      </c>
      <c r="M94" s="49">
        <v>0</v>
      </c>
      <c r="N94" s="81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/>
      <c r="V94" s="49">
        <v>0</v>
      </c>
      <c r="W94" s="117"/>
      <c r="X94" s="117">
        <v>0</v>
      </c>
      <c r="Y94" s="49"/>
      <c r="Z94" s="49"/>
      <c r="AA94" s="95">
        <f>C94+L94</f>
        <v>400320</v>
      </c>
      <c r="AB94" s="61">
        <f>D94+M94</f>
        <v>88989.38</v>
      </c>
      <c r="AC94" s="81">
        <f t="shared" si="4"/>
        <v>22.229561350919266</v>
      </c>
    </row>
    <row r="95" spans="1:29" s="131" customFormat="1" ht="30" hidden="1" customHeight="1" x14ac:dyDescent="0.2">
      <c r="A95" s="127" t="s">
        <v>280</v>
      </c>
      <c r="B95" s="128" t="s">
        <v>282</v>
      </c>
      <c r="C95" s="129">
        <v>0</v>
      </c>
      <c r="D95" s="129">
        <v>0</v>
      </c>
      <c r="E95" s="80">
        <v>0</v>
      </c>
      <c r="F95" s="130">
        <v>0</v>
      </c>
      <c r="G95" s="130">
        <v>0</v>
      </c>
      <c r="H95" s="130">
        <v>0</v>
      </c>
      <c r="I95" s="130">
        <v>0</v>
      </c>
      <c r="J95" s="130">
        <v>0</v>
      </c>
      <c r="K95" s="130">
        <v>0</v>
      </c>
      <c r="L95" s="130">
        <v>0</v>
      </c>
      <c r="M95" s="130">
        <v>0</v>
      </c>
      <c r="N95" s="80" t="e">
        <f>M95/L95*100</f>
        <v>#DIV/0!</v>
      </c>
      <c r="O95" s="130">
        <v>0</v>
      </c>
      <c r="P95" s="130">
        <v>0</v>
      </c>
      <c r="Q95" s="130">
        <v>0</v>
      </c>
      <c r="R95" s="130">
        <v>0</v>
      </c>
      <c r="S95" s="130">
        <v>0</v>
      </c>
      <c r="T95" s="130">
        <v>0</v>
      </c>
      <c r="U95" s="130">
        <v>0</v>
      </c>
      <c r="V95" s="130">
        <v>0</v>
      </c>
      <c r="W95" s="130">
        <v>0</v>
      </c>
      <c r="X95" s="130">
        <v>0</v>
      </c>
      <c r="Y95" s="130"/>
      <c r="Z95" s="130"/>
      <c r="AA95" s="59">
        <f>C95+L95</f>
        <v>0</v>
      </c>
      <c r="AB95" s="60">
        <f>D95+M95</f>
        <v>0</v>
      </c>
      <c r="AC95" s="80" t="e">
        <f t="shared" si="4"/>
        <v>#DIV/0!</v>
      </c>
    </row>
    <row r="96" spans="1:29" s="11" customFormat="1" ht="15" customHeight="1" x14ac:dyDescent="0.25">
      <c r="A96" s="10" t="s">
        <v>130</v>
      </c>
      <c r="B96" s="31" t="s">
        <v>132</v>
      </c>
      <c r="C96" s="48">
        <f>C97+C98</f>
        <v>3605000</v>
      </c>
      <c r="D96" s="48">
        <f>D97+D98</f>
        <v>244049.4</v>
      </c>
      <c r="E96" s="84">
        <f t="shared" si="0"/>
        <v>6.7697475728155334</v>
      </c>
      <c r="F96" s="48">
        <f t="shared" ref="F96:K96" si="51">F97+F98</f>
        <v>0</v>
      </c>
      <c r="G96" s="48">
        <f t="shared" si="51"/>
        <v>0</v>
      </c>
      <c r="H96" s="48">
        <f t="shared" si="51"/>
        <v>0</v>
      </c>
      <c r="I96" s="48">
        <f t="shared" si="51"/>
        <v>0</v>
      </c>
      <c r="J96" s="48">
        <f t="shared" si="51"/>
        <v>0</v>
      </c>
      <c r="K96" s="48">
        <f t="shared" si="51"/>
        <v>0</v>
      </c>
      <c r="L96" s="48">
        <f>L97+L98</f>
        <v>0</v>
      </c>
      <c r="M96" s="48">
        <f>M97+M98</f>
        <v>0</v>
      </c>
      <c r="N96" s="80">
        <v>0</v>
      </c>
      <c r="O96" s="48">
        <f t="shared" ref="O96:X96" si="52">O97+O98</f>
        <v>0</v>
      </c>
      <c r="P96" s="48">
        <f t="shared" si="52"/>
        <v>0</v>
      </c>
      <c r="Q96" s="48">
        <f t="shared" si="52"/>
        <v>0</v>
      </c>
      <c r="R96" s="48">
        <f t="shared" si="52"/>
        <v>0</v>
      </c>
      <c r="S96" s="48">
        <f t="shared" si="52"/>
        <v>0</v>
      </c>
      <c r="T96" s="48">
        <f t="shared" si="52"/>
        <v>0</v>
      </c>
      <c r="U96" s="48">
        <f t="shared" si="52"/>
        <v>0</v>
      </c>
      <c r="V96" s="48">
        <f t="shared" si="52"/>
        <v>0</v>
      </c>
      <c r="W96" s="48">
        <f t="shared" si="52"/>
        <v>0</v>
      </c>
      <c r="X96" s="48">
        <f t="shared" si="52"/>
        <v>0</v>
      </c>
      <c r="Y96" s="48">
        <f>Y99</f>
        <v>0</v>
      </c>
      <c r="Z96" s="48">
        <f>Z99</f>
        <v>0</v>
      </c>
      <c r="AA96" s="48">
        <f>AA97</f>
        <v>3605000</v>
      </c>
      <c r="AB96" s="48">
        <f>AB97</f>
        <v>244049.4</v>
      </c>
      <c r="AC96" s="92">
        <f t="shared" si="4"/>
        <v>6.7697475728155334</v>
      </c>
    </row>
    <row r="97" spans="1:29" s="74" customFormat="1" ht="22.5" customHeight="1" x14ac:dyDescent="0.2">
      <c r="A97" s="73" t="s">
        <v>131</v>
      </c>
      <c r="B97" s="32" t="s">
        <v>133</v>
      </c>
      <c r="C97" s="47">
        <v>3605000</v>
      </c>
      <c r="D97" s="47">
        <v>244049.4</v>
      </c>
      <c r="E97" s="97">
        <f>D97/C97*100</f>
        <v>6.7697475728155334</v>
      </c>
      <c r="F97" s="95">
        <v>0</v>
      </c>
      <c r="G97" s="95">
        <v>0</v>
      </c>
      <c r="H97" s="95">
        <v>0</v>
      </c>
      <c r="I97" s="95">
        <v>0</v>
      </c>
      <c r="J97" s="95">
        <v>0</v>
      </c>
      <c r="K97" s="95">
        <v>0</v>
      </c>
      <c r="L97" s="95">
        <v>0</v>
      </c>
      <c r="M97" s="95">
        <v>0</v>
      </c>
      <c r="N97" s="97">
        <v>0</v>
      </c>
      <c r="O97" s="95">
        <v>0</v>
      </c>
      <c r="P97" s="95">
        <v>0</v>
      </c>
      <c r="Q97" s="95">
        <v>0</v>
      </c>
      <c r="R97" s="95">
        <v>0</v>
      </c>
      <c r="S97" s="95">
        <v>0</v>
      </c>
      <c r="T97" s="95">
        <v>0</v>
      </c>
      <c r="U97" s="95">
        <v>0</v>
      </c>
      <c r="V97" s="95">
        <v>0</v>
      </c>
      <c r="W97" s="117">
        <v>0</v>
      </c>
      <c r="X97" s="117">
        <v>0</v>
      </c>
      <c r="Y97" s="95"/>
      <c r="Z97" s="95"/>
      <c r="AA97" s="95">
        <f t="shared" ref="AA97:AB99" si="53">C97+L97</f>
        <v>3605000</v>
      </c>
      <c r="AB97" s="98">
        <f t="shared" si="53"/>
        <v>244049.4</v>
      </c>
      <c r="AC97" s="99">
        <f>AB97/AA97*100</f>
        <v>6.7697475728155334</v>
      </c>
    </row>
    <row r="98" spans="1:29" s="74" customFormat="1" ht="42" hidden="1" customHeight="1" x14ac:dyDescent="0.2">
      <c r="A98" s="73" t="s">
        <v>283</v>
      </c>
      <c r="B98" s="32" t="s">
        <v>284</v>
      </c>
      <c r="C98" s="47">
        <v>0</v>
      </c>
      <c r="D98" s="47">
        <v>0</v>
      </c>
      <c r="E98" s="97">
        <v>0</v>
      </c>
      <c r="F98" s="95">
        <v>0</v>
      </c>
      <c r="G98" s="95">
        <v>0</v>
      </c>
      <c r="H98" s="95">
        <v>0</v>
      </c>
      <c r="I98" s="95">
        <v>0</v>
      </c>
      <c r="J98" s="95">
        <v>0</v>
      </c>
      <c r="K98" s="95">
        <v>0</v>
      </c>
      <c r="L98" s="95">
        <v>0</v>
      </c>
      <c r="M98" s="95">
        <v>0</v>
      </c>
      <c r="N98" s="81">
        <v>0</v>
      </c>
      <c r="O98" s="95">
        <v>0</v>
      </c>
      <c r="P98" s="95">
        <v>0</v>
      </c>
      <c r="Q98" s="95">
        <v>0</v>
      </c>
      <c r="R98" s="95">
        <v>0</v>
      </c>
      <c r="S98" s="95">
        <v>0</v>
      </c>
      <c r="T98" s="95">
        <v>0</v>
      </c>
      <c r="U98" s="95">
        <v>0</v>
      </c>
      <c r="V98" s="95">
        <v>0</v>
      </c>
      <c r="W98" s="95">
        <v>0</v>
      </c>
      <c r="X98" s="95">
        <v>0</v>
      </c>
      <c r="Y98" s="95"/>
      <c r="Z98" s="95"/>
      <c r="AA98" s="95">
        <f t="shared" si="53"/>
        <v>0</v>
      </c>
      <c r="AB98" s="98">
        <f t="shared" si="53"/>
        <v>0</v>
      </c>
      <c r="AC98" s="99" t="e">
        <f>AB98/AA98*100</f>
        <v>#DIV/0!</v>
      </c>
    </row>
    <row r="99" spans="1:29" s="11" customFormat="1" ht="60.75" customHeight="1" x14ac:dyDescent="0.25">
      <c r="A99" s="10" t="s">
        <v>315</v>
      </c>
      <c r="B99" s="31" t="s">
        <v>316</v>
      </c>
      <c r="C99" s="48">
        <v>0</v>
      </c>
      <c r="D99" s="48">
        <v>0</v>
      </c>
      <c r="E99" s="84">
        <v>0</v>
      </c>
      <c r="F99" s="48">
        <v>0</v>
      </c>
      <c r="G99" s="48">
        <v>0</v>
      </c>
      <c r="H99" s="48">
        <v>0</v>
      </c>
      <c r="I99" s="48">
        <v>0</v>
      </c>
      <c r="J99" s="48">
        <v>0</v>
      </c>
      <c r="K99" s="48">
        <v>0</v>
      </c>
      <c r="L99" s="48">
        <v>600000</v>
      </c>
      <c r="M99" s="48">
        <v>0</v>
      </c>
      <c r="N99" s="80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600000</v>
      </c>
      <c r="V99" s="48">
        <v>0</v>
      </c>
      <c r="W99" s="48">
        <v>600000</v>
      </c>
      <c r="X99" s="48">
        <v>0</v>
      </c>
      <c r="Y99" s="48">
        <f>Y102</f>
        <v>0</v>
      </c>
      <c r="Z99" s="48">
        <f>Z102</f>
        <v>0</v>
      </c>
      <c r="AA99" s="57">
        <f t="shared" si="53"/>
        <v>600000</v>
      </c>
      <c r="AB99" s="58">
        <f t="shared" si="53"/>
        <v>0</v>
      </c>
      <c r="AC99" s="92">
        <f>AB99/AA99*100</f>
        <v>0</v>
      </c>
    </row>
    <row r="100" spans="1:29" s="67" customFormat="1" ht="20.25" customHeight="1" x14ac:dyDescent="0.2">
      <c r="A100" s="63" t="s">
        <v>75</v>
      </c>
      <c r="B100" s="64" t="s">
        <v>16</v>
      </c>
      <c r="C100" s="65">
        <f>C101+C102+C103+C104</f>
        <v>13779800</v>
      </c>
      <c r="D100" s="65">
        <f>D101+D102+D103+D104</f>
        <v>3359127.7600000002</v>
      </c>
      <c r="E100" s="79">
        <f t="shared" si="0"/>
        <v>24.377188057881831</v>
      </c>
      <c r="F100" s="65">
        <f t="shared" ref="F100:K100" si="54">F101+F102+F103+F104</f>
        <v>10999300</v>
      </c>
      <c r="G100" s="65">
        <f t="shared" si="54"/>
        <v>2297794.0300000003</v>
      </c>
      <c r="H100" s="65">
        <f t="shared" si="54"/>
        <v>2363000</v>
      </c>
      <c r="I100" s="65">
        <f t="shared" si="54"/>
        <v>998583.09000000008</v>
      </c>
      <c r="J100" s="65">
        <f t="shared" si="54"/>
        <v>0</v>
      </c>
      <c r="K100" s="65">
        <f t="shared" si="54"/>
        <v>0</v>
      </c>
      <c r="L100" s="65">
        <f>L101+L102+L103+L104</f>
        <v>1384000</v>
      </c>
      <c r="M100" s="65">
        <f>M101+M102+M103+M104</f>
        <v>84956.73</v>
      </c>
      <c r="N100" s="79">
        <f t="shared" ref="N100:N108" si="55">M100/L100*100</f>
        <v>6.1384920520231212</v>
      </c>
      <c r="O100" s="65">
        <f t="shared" ref="O100:AB100" si="56">O101+O102+O103+O104</f>
        <v>626100</v>
      </c>
      <c r="P100" s="65">
        <f>P101+P102+P103+P104</f>
        <v>57766.729999999996</v>
      </c>
      <c r="Q100" s="65">
        <f t="shared" si="56"/>
        <v>212300</v>
      </c>
      <c r="R100" s="65">
        <f t="shared" si="56"/>
        <v>0</v>
      </c>
      <c r="S100" s="65">
        <f t="shared" si="56"/>
        <v>279200</v>
      </c>
      <c r="T100" s="65">
        <f t="shared" si="56"/>
        <v>29667.9</v>
      </c>
      <c r="U100" s="65">
        <f t="shared" si="56"/>
        <v>757900</v>
      </c>
      <c r="V100" s="65">
        <f t="shared" si="56"/>
        <v>27190</v>
      </c>
      <c r="W100" s="119">
        <f t="shared" si="56"/>
        <v>750000</v>
      </c>
      <c r="X100" s="119">
        <f t="shared" si="56"/>
        <v>0</v>
      </c>
      <c r="Y100" s="65">
        <f t="shared" si="56"/>
        <v>0</v>
      </c>
      <c r="Z100" s="65">
        <f t="shared" si="56"/>
        <v>0</v>
      </c>
      <c r="AA100" s="65">
        <f t="shared" si="56"/>
        <v>15163800</v>
      </c>
      <c r="AB100" s="65">
        <f t="shared" si="56"/>
        <v>3444084.49</v>
      </c>
      <c r="AC100" s="88">
        <f t="shared" si="4"/>
        <v>22.712542304699351</v>
      </c>
    </row>
    <row r="101" spans="1:29" s="2" customFormat="1" ht="21" customHeight="1" x14ac:dyDescent="0.2">
      <c r="A101" s="9" t="s">
        <v>134</v>
      </c>
      <c r="B101" s="33" t="s">
        <v>135</v>
      </c>
      <c r="C101" s="45">
        <v>1454800</v>
      </c>
      <c r="D101" s="45">
        <v>279010.02</v>
      </c>
      <c r="E101" s="83">
        <f t="shared" si="0"/>
        <v>19.178582623040967</v>
      </c>
      <c r="F101" s="45">
        <v>1170500</v>
      </c>
      <c r="G101" s="45">
        <v>171323.63</v>
      </c>
      <c r="H101" s="45">
        <v>222500</v>
      </c>
      <c r="I101" s="45">
        <v>95988.39</v>
      </c>
      <c r="J101" s="45">
        <v>0</v>
      </c>
      <c r="K101" s="45">
        <v>0</v>
      </c>
      <c r="L101" s="45">
        <v>15000</v>
      </c>
      <c r="M101" s="45">
        <v>10698</v>
      </c>
      <c r="N101" s="80">
        <f t="shared" si="55"/>
        <v>71.319999999999993</v>
      </c>
      <c r="O101" s="45">
        <v>7100</v>
      </c>
      <c r="P101" s="45">
        <v>8663</v>
      </c>
      <c r="Q101" s="45">
        <v>0</v>
      </c>
      <c r="R101" s="45">
        <v>0</v>
      </c>
      <c r="S101" s="45">
        <v>0</v>
      </c>
      <c r="T101" s="45">
        <v>0</v>
      </c>
      <c r="U101" s="45">
        <v>7900</v>
      </c>
      <c r="V101" s="45">
        <v>2035</v>
      </c>
      <c r="W101" s="114">
        <v>0</v>
      </c>
      <c r="X101" s="114">
        <v>0</v>
      </c>
      <c r="Y101" s="45"/>
      <c r="Z101" s="45"/>
      <c r="AA101" s="55">
        <f t="shared" ref="AA101:AB103" si="57">C101+L101</f>
        <v>1469800</v>
      </c>
      <c r="AB101" s="56">
        <f t="shared" si="57"/>
        <v>289708.02</v>
      </c>
      <c r="AC101" s="89">
        <f t="shared" si="4"/>
        <v>19.710710300721189</v>
      </c>
    </row>
    <row r="102" spans="1:29" s="2" customFormat="1" ht="18.75" customHeight="1" x14ac:dyDescent="0.2">
      <c r="A102" s="9" t="s">
        <v>136</v>
      </c>
      <c r="B102" s="33" t="s">
        <v>137</v>
      </c>
      <c r="C102" s="45">
        <v>1928300</v>
      </c>
      <c r="D102" s="45">
        <v>601435.23</v>
      </c>
      <c r="E102" s="83">
        <f t="shared" si="0"/>
        <v>31.189920136908157</v>
      </c>
      <c r="F102" s="45">
        <v>1594700</v>
      </c>
      <c r="G102" s="45">
        <v>419272.05</v>
      </c>
      <c r="H102" s="45">
        <v>274400</v>
      </c>
      <c r="I102" s="45">
        <v>171815.18</v>
      </c>
      <c r="J102" s="45">
        <v>0</v>
      </c>
      <c r="K102" s="45">
        <v>0</v>
      </c>
      <c r="L102" s="45">
        <v>77000</v>
      </c>
      <c r="M102" s="45">
        <v>5198.34</v>
      </c>
      <c r="N102" s="80">
        <f t="shared" si="55"/>
        <v>6.7510909090909097</v>
      </c>
      <c r="O102" s="45">
        <v>77000</v>
      </c>
      <c r="P102" s="45">
        <v>5198.34</v>
      </c>
      <c r="Q102" s="45">
        <v>17100</v>
      </c>
      <c r="R102" s="45">
        <v>0</v>
      </c>
      <c r="S102" s="45">
        <v>31800</v>
      </c>
      <c r="T102" s="45">
        <v>1728.56</v>
      </c>
      <c r="U102" s="45">
        <v>0</v>
      </c>
      <c r="V102" s="45">
        <v>0</v>
      </c>
      <c r="W102" s="45">
        <v>0</v>
      </c>
      <c r="X102" s="45">
        <v>0</v>
      </c>
      <c r="Y102" s="45"/>
      <c r="Z102" s="45"/>
      <c r="AA102" s="55">
        <f t="shared" si="57"/>
        <v>2005300</v>
      </c>
      <c r="AB102" s="56">
        <f t="shared" si="57"/>
        <v>606633.56999999995</v>
      </c>
      <c r="AC102" s="89">
        <f t="shared" si="4"/>
        <v>30.251511993217971</v>
      </c>
    </row>
    <row r="103" spans="1:29" s="2" customFormat="1" ht="30.75" customHeight="1" x14ac:dyDescent="0.2">
      <c r="A103" s="9" t="s">
        <v>76</v>
      </c>
      <c r="B103" s="33" t="s">
        <v>138</v>
      </c>
      <c r="C103" s="45">
        <v>6664900</v>
      </c>
      <c r="D103" s="45">
        <v>1727618.31</v>
      </c>
      <c r="E103" s="83">
        <f t="shared" si="0"/>
        <v>25.921143753094572</v>
      </c>
      <c r="F103" s="45">
        <v>4670000</v>
      </c>
      <c r="G103" s="45">
        <v>1005332.3</v>
      </c>
      <c r="H103" s="45">
        <v>1805300</v>
      </c>
      <c r="I103" s="45">
        <v>696168.23</v>
      </c>
      <c r="J103" s="45">
        <v>0</v>
      </c>
      <c r="K103" s="45">
        <v>0</v>
      </c>
      <c r="L103" s="45">
        <v>522000</v>
      </c>
      <c r="M103" s="45">
        <v>69060.39</v>
      </c>
      <c r="N103" s="80">
        <f t="shared" si="55"/>
        <v>13.229959770114943</v>
      </c>
      <c r="O103" s="45">
        <v>522000</v>
      </c>
      <c r="P103" s="45">
        <v>43905.39</v>
      </c>
      <c r="Q103" s="45">
        <v>195200</v>
      </c>
      <c r="R103" s="45">
        <v>0</v>
      </c>
      <c r="S103" s="45">
        <v>247400</v>
      </c>
      <c r="T103" s="45">
        <v>27939.34</v>
      </c>
      <c r="U103" s="45">
        <v>0</v>
      </c>
      <c r="V103" s="45">
        <v>25155</v>
      </c>
      <c r="W103" s="45">
        <v>0</v>
      </c>
      <c r="X103" s="45">
        <v>0</v>
      </c>
      <c r="Y103" s="45"/>
      <c r="Z103" s="45"/>
      <c r="AA103" s="55">
        <f t="shared" si="57"/>
        <v>7186900</v>
      </c>
      <c r="AB103" s="56">
        <f t="shared" si="57"/>
        <v>1796678.7</v>
      </c>
      <c r="AC103" s="89">
        <f t="shared" si="4"/>
        <v>24.99935577230795</v>
      </c>
    </row>
    <row r="104" spans="1:29" s="2" customFormat="1" ht="17.25" customHeight="1" x14ac:dyDescent="0.2">
      <c r="A104" s="9" t="s">
        <v>139</v>
      </c>
      <c r="B104" s="33" t="s">
        <v>140</v>
      </c>
      <c r="C104" s="45">
        <f>C105++C106+C107</f>
        <v>3731800</v>
      </c>
      <c r="D104" s="45">
        <f>D105++D106+D107</f>
        <v>751064.20000000007</v>
      </c>
      <c r="E104" s="83">
        <f>D104/C104*100</f>
        <v>20.126057130607215</v>
      </c>
      <c r="F104" s="45">
        <f t="shared" ref="F104:K104" si="58">F105++F106+F107</f>
        <v>3564100</v>
      </c>
      <c r="G104" s="45">
        <f t="shared" si="58"/>
        <v>701866.05</v>
      </c>
      <c r="H104" s="45">
        <f t="shared" si="58"/>
        <v>60800</v>
      </c>
      <c r="I104" s="45">
        <f t="shared" si="58"/>
        <v>34611.29</v>
      </c>
      <c r="J104" s="45">
        <v>0</v>
      </c>
      <c r="K104" s="45">
        <f t="shared" si="58"/>
        <v>0</v>
      </c>
      <c r="L104" s="45">
        <f>L105++L106+L107</f>
        <v>770000</v>
      </c>
      <c r="M104" s="45">
        <f>M105++M106+M107</f>
        <v>0</v>
      </c>
      <c r="N104" s="80">
        <f t="shared" si="55"/>
        <v>0</v>
      </c>
      <c r="O104" s="45">
        <f t="shared" ref="O104:X104" si="59">O105++O106+O107</f>
        <v>20000</v>
      </c>
      <c r="P104" s="45">
        <f t="shared" si="59"/>
        <v>0</v>
      </c>
      <c r="Q104" s="45">
        <f t="shared" si="59"/>
        <v>0</v>
      </c>
      <c r="R104" s="45">
        <f t="shared" si="59"/>
        <v>0</v>
      </c>
      <c r="S104" s="45">
        <f t="shared" si="59"/>
        <v>0</v>
      </c>
      <c r="T104" s="45">
        <f t="shared" si="59"/>
        <v>0</v>
      </c>
      <c r="U104" s="45">
        <f t="shared" si="59"/>
        <v>750000</v>
      </c>
      <c r="V104" s="45">
        <f t="shared" si="59"/>
        <v>0</v>
      </c>
      <c r="W104" s="45">
        <f t="shared" si="59"/>
        <v>750000</v>
      </c>
      <c r="X104" s="45">
        <f t="shared" si="59"/>
        <v>0</v>
      </c>
      <c r="Y104" s="45">
        <f>Y105+Y107</f>
        <v>0</v>
      </c>
      <c r="Z104" s="45">
        <f>Z105+Z107</f>
        <v>0</v>
      </c>
      <c r="AA104" s="45">
        <f>AA105+AA106+AA107</f>
        <v>4501800</v>
      </c>
      <c r="AB104" s="45">
        <f>AB105+AB106+AB107</f>
        <v>751064.20000000007</v>
      </c>
      <c r="AC104" s="89">
        <f>AB104/AA104*100</f>
        <v>16.683642098716071</v>
      </c>
    </row>
    <row r="105" spans="1:29" s="20" customFormat="1" ht="33" customHeight="1" x14ac:dyDescent="0.2">
      <c r="A105" s="19" t="s">
        <v>141</v>
      </c>
      <c r="B105" s="76" t="s">
        <v>143</v>
      </c>
      <c r="C105" s="46">
        <v>3681800</v>
      </c>
      <c r="D105" s="46">
        <v>741843.39</v>
      </c>
      <c r="E105" s="83">
        <f t="shared" si="0"/>
        <v>20.14893231571514</v>
      </c>
      <c r="F105" s="49">
        <v>3564100</v>
      </c>
      <c r="G105" s="49">
        <v>701866.05</v>
      </c>
      <c r="H105" s="49">
        <v>60800</v>
      </c>
      <c r="I105" s="49">
        <v>34611.29</v>
      </c>
      <c r="J105" s="49">
        <v>0</v>
      </c>
      <c r="K105" s="49">
        <v>0</v>
      </c>
      <c r="L105" s="49">
        <v>20000</v>
      </c>
      <c r="M105" s="49">
        <v>0</v>
      </c>
      <c r="N105" s="80">
        <f t="shared" si="55"/>
        <v>0</v>
      </c>
      <c r="O105" s="49">
        <v>20000</v>
      </c>
      <c r="P105" s="49">
        <v>0</v>
      </c>
      <c r="Q105" s="49">
        <v>0</v>
      </c>
      <c r="R105" s="49">
        <v>0</v>
      </c>
      <c r="S105" s="49">
        <v>0</v>
      </c>
      <c r="T105" s="49">
        <v>0</v>
      </c>
      <c r="U105" s="49">
        <v>0</v>
      </c>
      <c r="V105" s="49">
        <v>0</v>
      </c>
      <c r="W105" s="49">
        <v>0</v>
      </c>
      <c r="X105" s="49">
        <v>0</v>
      </c>
      <c r="Y105" s="49"/>
      <c r="Z105" s="49"/>
      <c r="AA105" s="95">
        <f t="shared" ref="AA105:AB107" si="60">C105+L105</f>
        <v>3701800</v>
      </c>
      <c r="AB105" s="61">
        <f t="shared" si="60"/>
        <v>741843.39</v>
      </c>
      <c r="AC105" s="82">
        <f>AB105/AA105*100</f>
        <v>20.040072127073316</v>
      </c>
    </row>
    <row r="106" spans="1:29" s="20" customFormat="1" ht="20.25" customHeight="1" x14ac:dyDescent="0.2">
      <c r="A106" s="19" t="s">
        <v>142</v>
      </c>
      <c r="B106" s="76" t="s">
        <v>144</v>
      </c>
      <c r="C106" s="46">
        <v>50000</v>
      </c>
      <c r="D106" s="46">
        <v>9220.81</v>
      </c>
      <c r="E106" s="83">
        <f>D106/C106*100</f>
        <v>18.44162</v>
      </c>
      <c r="F106" s="49">
        <v>0</v>
      </c>
      <c r="G106" s="49">
        <v>0</v>
      </c>
      <c r="H106" s="49">
        <v>0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80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117">
        <v>0</v>
      </c>
      <c r="X106" s="117">
        <v>0</v>
      </c>
      <c r="Y106" s="49"/>
      <c r="Z106" s="49"/>
      <c r="AA106" s="95">
        <f t="shared" si="60"/>
        <v>50000</v>
      </c>
      <c r="AB106" s="61">
        <f t="shared" si="60"/>
        <v>9220.81</v>
      </c>
      <c r="AC106" s="82">
        <f>AB106/AA106*100</f>
        <v>18.44162</v>
      </c>
    </row>
    <row r="107" spans="1:29" s="20" customFormat="1" ht="46.5" customHeight="1" x14ac:dyDescent="0.2">
      <c r="A107" s="19" t="s">
        <v>317</v>
      </c>
      <c r="B107" s="76" t="s">
        <v>318</v>
      </c>
      <c r="C107" s="46">
        <v>0</v>
      </c>
      <c r="D107" s="46">
        <v>0</v>
      </c>
      <c r="E107" s="83">
        <v>0</v>
      </c>
      <c r="F107" s="49">
        <v>0</v>
      </c>
      <c r="G107" s="49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f>500000+250000</f>
        <v>750000</v>
      </c>
      <c r="M107" s="49">
        <v>0</v>
      </c>
      <c r="N107" s="80">
        <v>0</v>
      </c>
      <c r="O107" s="49">
        <v>0</v>
      </c>
      <c r="P107" s="49">
        <v>0</v>
      </c>
      <c r="Q107" s="49">
        <v>0</v>
      </c>
      <c r="R107" s="49">
        <v>0</v>
      </c>
      <c r="S107" s="49">
        <v>0</v>
      </c>
      <c r="T107" s="49">
        <v>0</v>
      </c>
      <c r="U107" s="49">
        <f>500000+250000</f>
        <v>750000</v>
      </c>
      <c r="V107" s="49">
        <v>0</v>
      </c>
      <c r="W107" s="117">
        <f>500000+250000</f>
        <v>750000</v>
      </c>
      <c r="X107" s="117">
        <v>0</v>
      </c>
      <c r="Y107" s="49"/>
      <c r="Z107" s="49"/>
      <c r="AA107" s="55">
        <f t="shared" si="60"/>
        <v>750000</v>
      </c>
      <c r="AB107" s="61">
        <f t="shared" si="60"/>
        <v>0</v>
      </c>
      <c r="AC107" s="82">
        <f>AB107/AA107*100</f>
        <v>0</v>
      </c>
    </row>
    <row r="108" spans="1:29" s="62" customFormat="1" ht="17.25" customHeight="1" x14ac:dyDescent="0.2">
      <c r="A108" s="63" t="s">
        <v>77</v>
      </c>
      <c r="B108" s="66" t="s">
        <v>145</v>
      </c>
      <c r="C108" s="65">
        <f>C109+C112+C114+C116</f>
        <v>6057900</v>
      </c>
      <c r="D108" s="65">
        <f>D109+D112+D114+D116</f>
        <v>1207299.46</v>
      </c>
      <c r="E108" s="79">
        <f>D108/C108*100</f>
        <v>19.929339540104657</v>
      </c>
      <c r="F108" s="65">
        <f>F109+F112+F114+F116</f>
        <v>3587100</v>
      </c>
      <c r="G108" s="65">
        <f>G109+G112+G114+G116</f>
        <v>746453.87</v>
      </c>
      <c r="H108" s="65">
        <f>H109+H112+H114+H116</f>
        <v>75400</v>
      </c>
      <c r="I108" s="65">
        <f>I109+I112+I114+I116</f>
        <v>6957.22</v>
      </c>
      <c r="J108" s="65">
        <f>J109+J112+J114+J116+J118</f>
        <v>100000</v>
      </c>
      <c r="K108" s="65">
        <f>K109+K112+K114+K116+K118</f>
        <v>0</v>
      </c>
      <c r="L108" s="65">
        <f>L109+L112+L114+L116</f>
        <v>33000</v>
      </c>
      <c r="M108" s="65">
        <f>M109+M112+M114+M116</f>
        <v>13075</v>
      </c>
      <c r="N108" s="79">
        <f t="shared" si="55"/>
        <v>39.621212121212125</v>
      </c>
      <c r="O108" s="65">
        <f t="shared" ref="O108:AB108" si="61">O109+O112+O114+O116+O118</f>
        <v>33000</v>
      </c>
      <c r="P108" s="65">
        <f t="shared" si="61"/>
        <v>13075</v>
      </c>
      <c r="Q108" s="65">
        <f t="shared" si="61"/>
        <v>0</v>
      </c>
      <c r="R108" s="65">
        <f t="shared" si="61"/>
        <v>0</v>
      </c>
      <c r="S108" s="65">
        <f t="shared" si="61"/>
        <v>13000</v>
      </c>
      <c r="T108" s="65">
        <f t="shared" si="61"/>
        <v>0</v>
      </c>
      <c r="U108" s="65">
        <f t="shared" si="61"/>
        <v>0</v>
      </c>
      <c r="V108" s="65">
        <f t="shared" si="61"/>
        <v>0</v>
      </c>
      <c r="W108" s="65">
        <f t="shared" si="61"/>
        <v>0</v>
      </c>
      <c r="X108" s="65">
        <f t="shared" si="61"/>
        <v>0</v>
      </c>
      <c r="Y108" s="65">
        <f t="shared" si="61"/>
        <v>0</v>
      </c>
      <c r="Z108" s="65">
        <f t="shared" si="61"/>
        <v>0</v>
      </c>
      <c r="AA108" s="65">
        <f t="shared" si="61"/>
        <v>6090900</v>
      </c>
      <c r="AB108" s="65">
        <f t="shared" si="61"/>
        <v>1220374.46</v>
      </c>
      <c r="AC108" s="88">
        <f>AB108/AA108*100</f>
        <v>20.036028501535078</v>
      </c>
    </row>
    <row r="109" spans="1:29" s="11" customFormat="1" ht="19.5" customHeight="1" x14ac:dyDescent="0.25">
      <c r="A109" s="10" t="s">
        <v>78</v>
      </c>
      <c r="B109" s="43" t="s">
        <v>85</v>
      </c>
      <c r="C109" s="48">
        <f>C111+C110</f>
        <v>840000</v>
      </c>
      <c r="D109" s="48">
        <f>D111+D110</f>
        <v>128617.93</v>
      </c>
      <c r="E109" s="81">
        <f t="shared" si="0"/>
        <v>15.311658333333334</v>
      </c>
      <c r="F109" s="48">
        <f t="shared" ref="F109:K109" si="62">F111+F110</f>
        <v>0</v>
      </c>
      <c r="G109" s="48">
        <f t="shared" si="62"/>
        <v>0</v>
      </c>
      <c r="H109" s="48">
        <f t="shared" si="62"/>
        <v>0</v>
      </c>
      <c r="I109" s="48">
        <f t="shared" si="62"/>
        <v>0</v>
      </c>
      <c r="J109" s="48">
        <f t="shared" si="62"/>
        <v>0</v>
      </c>
      <c r="K109" s="48">
        <f t="shared" si="62"/>
        <v>0</v>
      </c>
      <c r="L109" s="48">
        <f>L111+L110</f>
        <v>0</v>
      </c>
      <c r="M109" s="48">
        <f>M111+M110</f>
        <v>0</v>
      </c>
      <c r="N109" s="81">
        <v>0</v>
      </c>
      <c r="O109" s="48">
        <f t="shared" ref="O109:X109" si="63">O111+O110</f>
        <v>0</v>
      </c>
      <c r="P109" s="48">
        <f t="shared" si="63"/>
        <v>0</v>
      </c>
      <c r="Q109" s="48">
        <f t="shared" si="63"/>
        <v>0</v>
      </c>
      <c r="R109" s="48">
        <f t="shared" si="63"/>
        <v>0</v>
      </c>
      <c r="S109" s="48">
        <f t="shared" si="63"/>
        <v>0</v>
      </c>
      <c r="T109" s="48">
        <f t="shared" si="63"/>
        <v>0</v>
      </c>
      <c r="U109" s="48">
        <f t="shared" si="63"/>
        <v>0</v>
      </c>
      <c r="V109" s="48">
        <f t="shared" si="63"/>
        <v>0</v>
      </c>
      <c r="W109" s="48">
        <f t="shared" si="63"/>
        <v>0</v>
      </c>
      <c r="X109" s="48">
        <f t="shared" si="63"/>
        <v>0</v>
      </c>
      <c r="Y109" s="48">
        <f>Y111</f>
        <v>0</v>
      </c>
      <c r="Z109" s="48">
        <f>Z111</f>
        <v>0</v>
      </c>
      <c r="AA109" s="48">
        <f>AA111+AA110</f>
        <v>840000</v>
      </c>
      <c r="AB109" s="48">
        <f>AB111+AB110</f>
        <v>128617.93</v>
      </c>
      <c r="AC109" s="91">
        <f t="shared" si="4"/>
        <v>15.311658333333334</v>
      </c>
    </row>
    <row r="110" spans="1:29" s="2" customFormat="1" ht="32.25" customHeight="1" x14ac:dyDescent="0.2">
      <c r="A110" s="9" t="s">
        <v>79</v>
      </c>
      <c r="B110" s="36" t="s">
        <v>84</v>
      </c>
      <c r="C110" s="45">
        <v>805000</v>
      </c>
      <c r="D110" s="45">
        <v>128617.93</v>
      </c>
      <c r="E110" s="83">
        <f>D110/C110*100</f>
        <v>15.977382608695651</v>
      </c>
      <c r="F110" s="45">
        <v>0</v>
      </c>
      <c r="G110" s="45">
        <v>0</v>
      </c>
      <c r="H110" s="45">
        <v>0</v>
      </c>
      <c r="I110" s="45">
        <v>0</v>
      </c>
      <c r="J110" s="45">
        <v>0</v>
      </c>
      <c r="K110" s="45">
        <f>K111</f>
        <v>0</v>
      </c>
      <c r="L110" s="45">
        <v>0</v>
      </c>
      <c r="M110" s="45">
        <v>0</v>
      </c>
      <c r="N110" s="83">
        <v>0</v>
      </c>
      <c r="O110" s="45">
        <v>0</v>
      </c>
      <c r="P110" s="45">
        <v>0</v>
      </c>
      <c r="Q110" s="45">
        <v>0</v>
      </c>
      <c r="R110" s="45">
        <v>0</v>
      </c>
      <c r="S110" s="45">
        <v>0</v>
      </c>
      <c r="T110" s="45">
        <v>0</v>
      </c>
      <c r="U110" s="45">
        <v>0</v>
      </c>
      <c r="V110" s="45">
        <f>V111</f>
        <v>0</v>
      </c>
      <c r="W110" s="114">
        <v>0</v>
      </c>
      <c r="X110" s="114">
        <v>0</v>
      </c>
      <c r="Y110" s="45"/>
      <c r="Z110" s="45"/>
      <c r="AA110" s="55">
        <f>C110+L110</f>
        <v>805000</v>
      </c>
      <c r="AB110" s="56">
        <f>D110+M110</f>
        <v>128617.93</v>
      </c>
      <c r="AC110" s="90">
        <f>AB110/AA110*100</f>
        <v>15.977382608695651</v>
      </c>
    </row>
    <row r="111" spans="1:29" s="2" customFormat="1" ht="33.75" customHeight="1" x14ac:dyDescent="0.2">
      <c r="A111" s="9" t="s">
        <v>296</v>
      </c>
      <c r="B111" s="37" t="s">
        <v>310</v>
      </c>
      <c r="C111" s="45">
        <v>35000</v>
      </c>
      <c r="D111" s="45">
        <v>0</v>
      </c>
      <c r="E111" s="83">
        <f t="shared" si="0"/>
        <v>0</v>
      </c>
      <c r="F111" s="45">
        <v>0</v>
      </c>
      <c r="G111" s="45">
        <v>0</v>
      </c>
      <c r="H111" s="45">
        <v>0</v>
      </c>
      <c r="I111" s="45">
        <v>0</v>
      </c>
      <c r="J111" s="45">
        <v>0</v>
      </c>
      <c r="K111" s="45">
        <f>K112</f>
        <v>0</v>
      </c>
      <c r="L111" s="45">
        <v>0</v>
      </c>
      <c r="M111" s="45">
        <v>0</v>
      </c>
      <c r="N111" s="83">
        <v>0</v>
      </c>
      <c r="O111" s="45">
        <v>0</v>
      </c>
      <c r="P111" s="45">
        <v>0</v>
      </c>
      <c r="Q111" s="45">
        <v>0</v>
      </c>
      <c r="R111" s="45">
        <v>0</v>
      </c>
      <c r="S111" s="45">
        <v>0</v>
      </c>
      <c r="T111" s="45">
        <v>0</v>
      </c>
      <c r="U111" s="45">
        <v>0</v>
      </c>
      <c r="V111" s="45">
        <f>V112</f>
        <v>0</v>
      </c>
      <c r="W111" s="114">
        <v>0</v>
      </c>
      <c r="X111" s="114">
        <v>0</v>
      </c>
      <c r="Y111" s="45"/>
      <c r="Z111" s="45"/>
      <c r="AA111" s="55">
        <f>C111+L111</f>
        <v>35000</v>
      </c>
      <c r="AB111" s="56">
        <f>D111+M111</f>
        <v>0</v>
      </c>
      <c r="AC111" s="90">
        <f t="shared" si="4"/>
        <v>0</v>
      </c>
    </row>
    <row r="112" spans="1:29" s="11" customFormat="1" ht="17.25" customHeight="1" x14ac:dyDescent="0.25">
      <c r="A112" s="10" t="s">
        <v>80</v>
      </c>
      <c r="B112" s="42" t="s">
        <v>82</v>
      </c>
      <c r="C112" s="48">
        <f>C113</f>
        <v>4267900</v>
      </c>
      <c r="D112" s="48">
        <f>D113</f>
        <v>866281.53</v>
      </c>
      <c r="E112" s="81">
        <f t="shared" si="0"/>
        <v>20.297606082616745</v>
      </c>
      <c r="F112" s="48">
        <f t="shared" ref="F112:M112" si="64">F113</f>
        <v>3587100</v>
      </c>
      <c r="G112" s="48">
        <f t="shared" si="64"/>
        <v>746453.87</v>
      </c>
      <c r="H112" s="48">
        <f t="shared" si="64"/>
        <v>75400</v>
      </c>
      <c r="I112" s="48">
        <f t="shared" si="64"/>
        <v>6957.22</v>
      </c>
      <c r="J112" s="48">
        <f t="shared" si="64"/>
        <v>0</v>
      </c>
      <c r="K112" s="48">
        <f>K113</f>
        <v>0</v>
      </c>
      <c r="L112" s="48">
        <f t="shared" si="64"/>
        <v>33000</v>
      </c>
      <c r="M112" s="48">
        <f t="shared" si="64"/>
        <v>13075</v>
      </c>
      <c r="N112" s="81">
        <f>M112/L112*100</f>
        <v>39.621212121212125</v>
      </c>
      <c r="O112" s="48">
        <f t="shared" ref="O112:U112" si="65">O113</f>
        <v>33000</v>
      </c>
      <c r="P112" s="48">
        <f t="shared" si="65"/>
        <v>13075</v>
      </c>
      <c r="Q112" s="48">
        <f t="shared" si="65"/>
        <v>0</v>
      </c>
      <c r="R112" s="48">
        <f t="shared" si="65"/>
        <v>0</v>
      </c>
      <c r="S112" s="48">
        <f t="shared" si="65"/>
        <v>13000</v>
      </c>
      <c r="T112" s="48">
        <f t="shared" si="65"/>
        <v>0</v>
      </c>
      <c r="U112" s="48">
        <f t="shared" si="65"/>
        <v>0</v>
      </c>
      <c r="V112" s="48">
        <f>V113</f>
        <v>0</v>
      </c>
      <c r="W112" s="116">
        <f t="shared" ref="W112:AB112" si="66">W113</f>
        <v>0</v>
      </c>
      <c r="X112" s="116">
        <f t="shared" si="66"/>
        <v>0</v>
      </c>
      <c r="Y112" s="48">
        <f t="shared" si="66"/>
        <v>0</v>
      </c>
      <c r="Z112" s="48">
        <f t="shared" si="66"/>
        <v>0</v>
      </c>
      <c r="AA112" s="48">
        <f t="shared" si="66"/>
        <v>4300900</v>
      </c>
      <c r="AB112" s="48">
        <f t="shared" si="66"/>
        <v>879356.53</v>
      </c>
      <c r="AC112" s="91">
        <f t="shared" si="4"/>
        <v>20.445872491804042</v>
      </c>
    </row>
    <row r="113" spans="1:29" s="2" customFormat="1" ht="32.25" customHeight="1" x14ac:dyDescent="0.2">
      <c r="A113" s="9" t="s">
        <v>81</v>
      </c>
      <c r="B113" s="36" t="s">
        <v>83</v>
      </c>
      <c r="C113" s="45">
        <v>4267900</v>
      </c>
      <c r="D113" s="45">
        <v>866281.53</v>
      </c>
      <c r="E113" s="83">
        <f t="shared" si="0"/>
        <v>20.297606082616745</v>
      </c>
      <c r="F113" s="45">
        <v>3587100</v>
      </c>
      <c r="G113" s="45">
        <v>746453.87</v>
      </c>
      <c r="H113" s="45">
        <v>75400</v>
      </c>
      <c r="I113" s="45">
        <v>6957.22</v>
      </c>
      <c r="J113" s="45">
        <v>0</v>
      </c>
      <c r="K113" s="45">
        <f>K118</f>
        <v>0</v>
      </c>
      <c r="L113" s="45">
        <v>33000</v>
      </c>
      <c r="M113" s="45">
        <v>13075</v>
      </c>
      <c r="N113" s="82">
        <f>M113/L113*100</f>
        <v>39.621212121212125</v>
      </c>
      <c r="O113" s="45">
        <v>33000</v>
      </c>
      <c r="P113" s="45">
        <v>13075</v>
      </c>
      <c r="Q113" s="45">
        <v>0</v>
      </c>
      <c r="R113" s="45">
        <v>0</v>
      </c>
      <c r="S113" s="45">
        <v>13000</v>
      </c>
      <c r="T113" s="45">
        <v>0</v>
      </c>
      <c r="U113" s="45">
        <v>0</v>
      </c>
      <c r="V113" s="45">
        <f>V118</f>
        <v>0</v>
      </c>
      <c r="W113" s="114">
        <v>0</v>
      </c>
      <c r="X113" s="114">
        <f>X118</f>
        <v>0</v>
      </c>
      <c r="Y113" s="45"/>
      <c r="Z113" s="45"/>
      <c r="AA113" s="55">
        <f>C113+L113</f>
        <v>4300900</v>
      </c>
      <c r="AB113" s="56">
        <f>D113+M113</f>
        <v>879356.53</v>
      </c>
      <c r="AC113" s="90">
        <f t="shared" si="4"/>
        <v>20.445872491804042</v>
      </c>
    </row>
    <row r="114" spans="1:29" s="11" customFormat="1" ht="18" customHeight="1" x14ac:dyDescent="0.25">
      <c r="A114" s="10" t="s">
        <v>254</v>
      </c>
      <c r="B114" s="42" t="s">
        <v>257</v>
      </c>
      <c r="C114" s="48">
        <f>C115</f>
        <v>100000</v>
      </c>
      <c r="D114" s="48">
        <f>D115</f>
        <v>0</v>
      </c>
      <c r="E114" s="81">
        <f>D114/C114*100</f>
        <v>0</v>
      </c>
      <c r="F114" s="48">
        <f t="shared" ref="F114:M114" si="67">F115</f>
        <v>0</v>
      </c>
      <c r="G114" s="48">
        <f t="shared" si="67"/>
        <v>0</v>
      </c>
      <c r="H114" s="48">
        <f t="shared" si="67"/>
        <v>0</v>
      </c>
      <c r="I114" s="48">
        <f t="shared" si="67"/>
        <v>0</v>
      </c>
      <c r="J114" s="48">
        <f t="shared" si="67"/>
        <v>100000</v>
      </c>
      <c r="K114" s="48">
        <f t="shared" si="67"/>
        <v>0</v>
      </c>
      <c r="L114" s="48">
        <f t="shared" si="67"/>
        <v>0</v>
      </c>
      <c r="M114" s="48">
        <f t="shared" si="67"/>
        <v>0</v>
      </c>
      <c r="N114" s="81">
        <v>0</v>
      </c>
      <c r="O114" s="48">
        <f t="shared" ref="O114:AB114" si="68">O115</f>
        <v>0</v>
      </c>
      <c r="P114" s="48">
        <f t="shared" si="68"/>
        <v>0</v>
      </c>
      <c r="Q114" s="48">
        <f t="shared" si="68"/>
        <v>0</v>
      </c>
      <c r="R114" s="48">
        <f t="shared" si="68"/>
        <v>0</v>
      </c>
      <c r="S114" s="48">
        <f t="shared" si="68"/>
        <v>0</v>
      </c>
      <c r="T114" s="48">
        <f t="shared" si="68"/>
        <v>0</v>
      </c>
      <c r="U114" s="48">
        <f t="shared" si="68"/>
        <v>0</v>
      </c>
      <c r="V114" s="48">
        <f t="shared" si="68"/>
        <v>0</v>
      </c>
      <c r="W114" s="116">
        <f t="shared" si="68"/>
        <v>0</v>
      </c>
      <c r="X114" s="116">
        <f t="shared" si="68"/>
        <v>0</v>
      </c>
      <c r="Y114" s="48">
        <f t="shared" si="68"/>
        <v>0</v>
      </c>
      <c r="Z114" s="48">
        <f t="shared" si="68"/>
        <v>0</v>
      </c>
      <c r="AA114" s="48">
        <f t="shared" si="68"/>
        <v>100000</v>
      </c>
      <c r="AB114" s="48">
        <f t="shared" si="68"/>
        <v>0</v>
      </c>
      <c r="AC114" s="91">
        <f t="shared" ref="AC114:AC119" si="69">AB114/AA114*100</f>
        <v>0</v>
      </c>
    </row>
    <row r="115" spans="1:29" s="2" customFormat="1" ht="14.25" customHeight="1" x14ac:dyDescent="0.2">
      <c r="A115" s="9" t="s">
        <v>319</v>
      </c>
      <c r="B115" s="33" t="s">
        <v>320</v>
      </c>
      <c r="C115" s="45">
        <v>100000</v>
      </c>
      <c r="D115" s="45">
        <v>0</v>
      </c>
      <c r="E115" s="83">
        <f>D115/C115*100</f>
        <v>0</v>
      </c>
      <c r="F115" s="45">
        <v>0</v>
      </c>
      <c r="G115" s="45">
        <v>0</v>
      </c>
      <c r="H115" s="45">
        <v>0</v>
      </c>
      <c r="I115" s="45">
        <v>0</v>
      </c>
      <c r="J115" s="45">
        <v>100000</v>
      </c>
      <c r="K115" s="45">
        <v>0</v>
      </c>
      <c r="L115" s="45">
        <v>0</v>
      </c>
      <c r="M115" s="45">
        <v>0</v>
      </c>
      <c r="N115" s="83">
        <v>0</v>
      </c>
      <c r="O115" s="45">
        <v>0</v>
      </c>
      <c r="P115" s="45">
        <v>0</v>
      </c>
      <c r="Q115" s="45">
        <v>0</v>
      </c>
      <c r="R115" s="45">
        <v>0</v>
      </c>
      <c r="S115" s="45">
        <v>0</v>
      </c>
      <c r="T115" s="45">
        <v>0</v>
      </c>
      <c r="U115" s="45">
        <v>0</v>
      </c>
      <c r="V115" s="45">
        <v>0</v>
      </c>
      <c r="W115" s="114">
        <v>0</v>
      </c>
      <c r="X115" s="114">
        <v>0</v>
      </c>
      <c r="Y115" s="45"/>
      <c r="Z115" s="45"/>
      <c r="AA115" s="55">
        <f t="shared" ref="AA115:AA124" si="70">C115+L115</f>
        <v>100000</v>
      </c>
      <c r="AB115" s="56">
        <f t="shared" ref="AB115:AB124" si="71">D115+M115</f>
        <v>0</v>
      </c>
      <c r="AC115" s="90">
        <f t="shared" si="69"/>
        <v>0</v>
      </c>
    </row>
    <row r="116" spans="1:29" s="11" customFormat="1" ht="18" customHeight="1" x14ac:dyDescent="0.25">
      <c r="A116" s="10" t="s">
        <v>86</v>
      </c>
      <c r="B116" s="42" t="s">
        <v>87</v>
      </c>
      <c r="C116" s="48">
        <f>C117</f>
        <v>850000</v>
      </c>
      <c r="D116" s="48">
        <f>D117</f>
        <v>212400</v>
      </c>
      <c r="E116" s="81">
        <f t="shared" si="0"/>
        <v>24.988235294117647</v>
      </c>
      <c r="F116" s="48">
        <f>F118</f>
        <v>0</v>
      </c>
      <c r="G116" s="48">
        <f>G118</f>
        <v>0</v>
      </c>
      <c r="H116" s="48">
        <f>H118</f>
        <v>0</v>
      </c>
      <c r="I116" s="48">
        <f>I118</f>
        <v>0</v>
      </c>
      <c r="J116" s="48">
        <f>J117</f>
        <v>0</v>
      </c>
      <c r="K116" s="48">
        <f>K118</f>
        <v>0</v>
      </c>
      <c r="L116" s="48">
        <f>L118</f>
        <v>0</v>
      </c>
      <c r="M116" s="48">
        <f>M118</f>
        <v>0</v>
      </c>
      <c r="N116" s="81">
        <v>0</v>
      </c>
      <c r="O116" s="48">
        <f t="shared" ref="O116:Z116" si="72">O118</f>
        <v>0</v>
      </c>
      <c r="P116" s="48">
        <f t="shared" si="72"/>
        <v>0</v>
      </c>
      <c r="Q116" s="48">
        <f t="shared" si="72"/>
        <v>0</v>
      </c>
      <c r="R116" s="48">
        <f t="shared" si="72"/>
        <v>0</v>
      </c>
      <c r="S116" s="48">
        <f t="shared" si="72"/>
        <v>0</v>
      </c>
      <c r="T116" s="48">
        <f t="shared" si="72"/>
        <v>0</v>
      </c>
      <c r="U116" s="48">
        <f>U117</f>
        <v>0</v>
      </c>
      <c r="V116" s="48">
        <f t="shared" si="72"/>
        <v>0</v>
      </c>
      <c r="W116" s="116">
        <f>W117</f>
        <v>0</v>
      </c>
      <c r="X116" s="116">
        <f t="shared" si="72"/>
        <v>0</v>
      </c>
      <c r="Y116" s="48">
        <f t="shared" si="72"/>
        <v>0</v>
      </c>
      <c r="Z116" s="48">
        <f t="shared" si="72"/>
        <v>0</v>
      </c>
      <c r="AA116" s="55">
        <f t="shared" si="70"/>
        <v>850000</v>
      </c>
      <c r="AB116" s="56">
        <f t="shared" si="71"/>
        <v>212400</v>
      </c>
      <c r="AC116" s="91">
        <f t="shared" si="69"/>
        <v>24.988235294117647</v>
      </c>
    </row>
    <row r="117" spans="1:29" s="2" customFormat="1" ht="45.75" customHeight="1" x14ac:dyDescent="0.2">
      <c r="A117" s="9" t="s">
        <v>146</v>
      </c>
      <c r="B117" s="33" t="s">
        <v>147</v>
      </c>
      <c r="C117" s="45">
        <v>850000</v>
      </c>
      <c r="D117" s="45">
        <v>212400</v>
      </c>
      <c r="E117" s="83">
        <f>D117/C117*100</f>
        <v>24.988235294117647</v>
      </c>
      <c r="F117" s="45">
        <v>0</v>
      </c>
      <c r="G117" s="45">
        <v>0</v>
      </c>
      <c r="H117" s="45">
        <v>0</v>
      </c>
      <c r="I117" s="45">
        <v>0</v>
      </c>
      <c r="J117" s="45">
        <v>0</v>
      </c>
      <c r="K117" s="45">
        <v>0</v>
      </c>
      <c r="L117" s="45">
        <v>0</v>
      </c>
      <c r="M117" s="45">
        <v>0</v>
      </c>
      <c r="N117" s="83">
        <v>0</v>
      </c>
      <c r="O117" s="45">
        <v>0</v>
      </c>
      <c r="P117" s="45">
        <v>0</v>
      </c>
      <c r="Q117" s="45">
        <v>0</v>
      </c>
      <c r="R117" s="45">
        <v>0</v>
      </c>
      <c r="S117" s="45">
        <v>0</v>
      </c>
      <c r="T117" s="45">
        <v>0</v>
      </c>
      <c r="U117" s="45">
        <v>0</v>
      </c>
      <c r="V117" s="45">
        <v>0</v>
      </c>
      <c r="W117" s="114">
        <v>0</v>
      </c>
      <c r="X117" s="114">
        <v>0</v>
      </c>
      <c r="Y117" s="45"/>
      <c r="Z117" s="45"/>
      <c r="AA117" s="55">
        <f t="shared" si="70"/>
        <v>850000</v>
      </c>
      <c r="AB117" s="56">
        <f t="shared" si="71"/>
        <v>212400</v>
      </c>
      <c r="AC117" s="90">
        <f t="shared" si="69"/>
        <v>24.988235294117647</v>
      </c>
    </row>
    <row r="118" spans="1:29" s="11" customFormat="1" ht="22.5" hidden="1" customHeight="1" x14ac:dyDescent="0.25">
      <c r="A118" s="10" t="s">
        <v>269</v>
      </c>
      <c r="B118" s="31" t="s">
        <v>270</v>
      </c>
      <c r="C118" s="48">
        <v>0</v>
      </c>
      <c r="D118" s="48">
        <v>0</v>
      </c>
      <c r="E118" s="81">
        <v>0</v>
      </c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0</v>
      </c>
      <c r="N118" s="81" t="e">
        <f>M118/L118*100</f>
        <v>#DIV/0!</v>
      </c>
      <c r="O118" s="48">
        <v>0</v>
      </c>
      <c r="P118" s="48">
        <v>0</v>
      </c>
      <c r="Q118" s="48">
        <v>0</v>
      </c>
      <c r="R118" s="48">
        <v>0</v>
      </c>
      <c r="S118" s="48">
        <v>0</v>
      </c>
      <c r="T118" s="48">
        <v>0</v>
      </c>
      <c r="U118" s="48">
        <v>0</v>
      </c>
      <c r="V118" s="48">
        <v>0</v>
      </c>
      <c r="W118" s="116">
        <v>0</v>
      </c>
      <c r="X118" s="116">
        <v>0</v>
      </c>
      <c r="Y118" s="48"/>
      <c r="Z118" s="48"/>
      <c r="AA118" s="57">
        <f t="shared" si="70"/>
        <v>0</v>
      </c>
      <c r="AB118" s="58">
        <f t="shared" si="71"/>
        <v>0</v>
      </c>
      <c r="AC118" s="91" t="e">
        <f t="shared" si="69"/>
        <v>#DIV/0!</v>
      </c>
    </row>
    <row r="119" spans="1:29" s="67" customFormat="1" ht="24.75" customHeight="1" x14ac:dyDescent="0.2">
      <c r="A119" s="63" t="s">
        <v>88</v>
      </c>
      <c r="B119" s="66" t="s">
        <v>89</v>
      </c>
      <c r="C119" s="65">
        <f>SUM(C120:C124)</f>
        <v>46557200</v>
      </c>
      <c r="D119" s="65">
        <f>SUM(D120:D124)</f>
        <v>10983052.58</v>
      </c>
      <c r="E119" s="79">
        <f>D119/C119*100</f>
        <v>23.590449124947376</v>
      </c>
      <c r="F119" s="65">
        <f t="shared" ref="F119:K119" si="73">SUM(F120:F124)</f>
        <v>0</v>
      </c>
      <c r="G119" s="65">
        <f t="shared" si="73"/>
        <v>0</v>
      </c>
      <c r="H119" s="65">
        <f t="shared" si="73"/>
        <v>0</v>
      </c>
      <c r="I119" s="65">
        <f t="shared" si="73"/>
        <v>0</v>
      </c>
      <c r="J119" s="65">
        <f t="shared" si="73"/>
        <v>910000</v>
      </c>
      <c r="K119" s="65">
        <f t="shared" si="73"/>
        <v>0</v>
      </c>
      <c r="L119" s="65">
        <f>SUM(L120:L124)</f>
        <v>16839000</v>
      </c>
      <c r="M119" s="65">
        <f>SUM(M120:M124)</f>
        <v>150000</v>
      </c>
      <c r="N119" s="79">
        <f>M119/L119*100</f>
        <v>0.89078923926598963</v>
      </c>
      <c r="O119" s="65">
        <f t="shared" ref="O119:Y119" si="74">SUM(O120:O124)</f>
        <v>0</v>
      </c>
      <c r="P119" s="65">
        <f t="shared" si="74"/>
        <v>0</v>
      </c>
      <c r="Q119" s="65">
        <f t="shared" si="74"/>
        <v>0</v>
      </c>
      <c r="R119" s="65">
        <f t="shared" si="74"/>
        <v>0</v>
      </c>
      <c r="S119" s="65">
        <f t="shared" si="74"/>
        <v>0</v>
      </c>
      <c r="T119" s="65">
        <f t="shared" si="74"/>
        <v>0</v>
      </c>
      <c r="U119" s="65">
        <f t="shared" si="74"/>
        <v>16839000</v>
      </c>
      <c r="V119" s="65">
        <f t="shared" si="74"/>
        <v>150000</v>
      </c>
      <c r="W119" s="119">
        <f t="shared" si="74"/>
        <v>16839000</v>
      </c>
      <c r="X119" s="119">
        <f t="shared" si="74"/>
        <v>150000</v>
      </c>
      <c r="Y119" s="65">
        <f t="shared" si="74"/>
        <v>0</v>
      </c>
      <c r="Z119" s="65" t="e">
        <f>#REF!+#REF!</f>
        <v>#REF!</v>
      </c>
      <c r="AA119" s="65">
        <f t="shared" si="70"/>
        <v>63396200</v>
      </c>
      <c r="AB119" s="68">
        <f t="shared" si="71"/>
        <v>11133052.58</v>
      </c>
      <c r="AC119" s="88">
        <f t="shared" si="69"/>
        <v>17.561072398661118</v>
      </c>
    </row>
    <row r="120" spans="1:29" s="2" customFormat="1" ht="21.75" customHeight="1" x14ac:dyDescent="0.2">
      <c r="A120" s="9" t="s">
        <v>148</v>
      </c>
      <c r="B120" s="33" t="s">
        <v>287</v>
      </c>
      <c r="C120" s="45">
        <v>2995400</v>
      </c>
      <c r="D120" s="45">
        <v>1699820.26</v>
      </c>
      <c r="E120" s="83">
        <f>D120/C120*100</f>
        <v>56.747688455631973</v>
      </c>
      <c r="F120" s="45">
        <v>0</v>
      </c>
      <c r="G120" s="45">
        <v>0</v>
      </c>
      <c r="H120" s="45">
        <v>0</v>
      </c>
      <c r="I120" s="45">
        <v>0</v>
      </c>
      <c r="J120" s="45">
        <v>0</v>
      </c>
      <c r="K120" s="45">
        <v>0</v>
      </c>
      <c r="L120" s="45">
        <v>0</v>
      </c>
      <c r="M120" s="45">
        <v>0</v>
      </c>
      <c r="N120" s="80">
        <v>0</v>
      </c>
      <c r="O120" s="45">
        <v>0</v>
      </c>
      <c r="P120" s="45">
        <v>0</v>
      </c>
      <c r="Q120" s="45">
        <v>0</v>
      </c>
      <c r="R120" s="45">
        <v>0</v>
      </c>
      <c r="S120" s="45">
        <v>0</v>
      </c>
      <c r="T120" s="45">
        <v>0</v>
      </c>
      <c r="U120" s="45">
        <v>0</v>
      </c>
      <c r="V120" s="45">
        <v>0</v>
      </c>
      <c r="W120" s="114">
        <v>0</v>
      </c>
      <c r="X120" s="114">
        <v>0</v>
      </c>
      <c r="Y120" s="45"/>
      <c r="Z120" s="45"/>
      <c r="AA120" s="55">
        <f t="shared" si="70"/>
        <v>2995400</v>
      </c>
      <c r="AB120" s="56">
        <f t="shared" si="71"/>
        <v>1699820.26</v>
      </c>
      <c r="AC120" s="89">
        <f t="shared" si="4"/>
        <v>56.747688455631973</v>
      </c>
    </row>
    <row r="121" spans="1:29" s="2" customFormat="1" ht="22.5" customHeight="1" x14ac:dyDescent="0.2">
      <c r="A121" s="9" t="s">
        <v>90</v>
      </c>
      <c r="B121" s="33" t="s">
        <v>149</v>
      </c>
      <c r="C121" s="45">
        <v>32701800</v>
      </c>
      <c r="D121" s="45">
        <v>7892982.3200000003</v>
      </c>
      <c r="E121" s="83">
        <f>D121/C121*100</f>
        <v>24.136232011693547</v>
      </c>
      <c r="F121" s="45">
        <v>0</v>
      </c>
      <c r="G121" s="45">
        <v>0</v>
      </c>
      <c r="H121" s="45">
        <v>0</v>
      </c>
      <c r="I121" s="45">
        <v>0</v>
      </c>
      <c r="J121" s="45">
        <v>650000</v>
      </c>
      <c r="K121" s="45">
        <v>0</v>
      </c>
      <c r="L121" s="45">
        <v>0</v>
      </c>
      <c r="M121" s="45">
        <v>0</v>
      </c>
      <c r="N121" s="80">
        <v>0</v>
      </c>
      <c r="O121" s="45">
        <v>0</v>
      </c>
      <c r="P121" s="45">
        <v>0</v>
      </c>
      <c r="Q121" s="45">
        <v>0</v>
      </c>
      <c r="R121" s="45">
        <v>0</v>
      </c>
      <c r="S121" s="45">
        <v>0</v>
      </c>
      <c r="T121" s="45">
        <v>0</v>
      </c>
      <c r="U121" s="45">
        <v>0</v>
      </c>
      <c r="V121" s="45">
        <v>0</v>
      </c>
      <c r="W121" s="45">
        <v>0</v>
      </c>
      <c r="X121" s="114">
        <v>0</v>
      </c>
      <c r="Y121" s="45"/>
      <c r="Z121" s="45"/>
      <c r="AA121" s="55">
        <f t="shared" si="70"/>
        <v>32701800</v>
      </c>
      <c r="AB121" s="56">
        <f t="shared" si="71"/>
        <v>7892982.3200000003</v>
      </c>
      <c r="AC121" s="89">
        <f>AB121/AA121*100</f>
        <v>24.136232011693547</v>
      </c>
    </row>
    <row r="122" spans="1:29" s="2" customFormat="1" ht="24" customHeight="1" x14ac:dyDescent="0.2">
      <c r="A122" s="9" t="s">
        <v>209</v>
      </c>
      <c r="B122" s="33" t="s">
        <v>210</v>
      </c>
      <c r="C122" s="45">
        <v>10600000</v>
      </c>
      <c r="D122" s="45">
        <v>1390250</v>
      </c>
      <c r="E122" s="83">
        <f>D122/C122*100</f>
        <v>13.115566037735849</v>
      </c>
      <c r="F122" s="45">
        <v>0</v>
      </c>
      <c r="G122" s="45">
        <v>0</v>
      </c>
      <c r="H122" s="45">
        <v>0</v>
      </c>
      <c r="I122" s="45">
        <v>0</v>
      </c>
      <c r="J122" s="45">
        <v>0</v>
      </c>
      <c r="K122" s="45">
        <v>0</v>
      </c>
      <c r="L122" s="45">
        <v>0</v>
      </c>
      <c r="M122" s="45">
        <v>0</v>
      </c>
      <c r="N122" s="80">
        <v>0</v>
      </c>
      <c r="O122" s="45">
        <v>0</v>
      </c>
      <c r="P122" s="45">
        <v>0</v>
      </c>
      <c r="Q122" s="45">
        <v>0</v>
      </c>
      <c r="R122" s="45">
        <v>0</v>
      </c>
      <c r="S122" s="45">
        <v>0</v>
      </c>
      <c r="T122" s="45">
        <v>0</v>
      </c>
      <c r="U122" s="45">
        <v>0</v>
      </c>
      <c r="V122" s="45">
        <v>0</v>
      </c>
      <c r="W122" s="114">
        <v>0</v>
      </c>
      <c r="X122" s="114">
        <v>0</v>
      </c>
      <c r="Y122" s="45"/>
      <c r="Z122" s="45"/>
      <c r="AA122" s="55">
        <f t="shared" si="70"/>
        <v>10600000</v>
      </c>
      <c r="AB122" s="56">
        <f t="shared" si="71"/>
        <v>1390250</v>
      </c>
      <c r="AC122" s="89">
        <f t="shared" si="4"/>
        <v>13.115566037735849</v>
      </c>
    </row>
    <row r="123" spans="1:29" s="2" customFormat="1" ht="24" customHeight="1" x14ac:dyDescent="0.2">
      <c r="A123" s="9" t="s">
        <v>297</v>
      </c>
      <c r="B123" s="33" t="s">
        <v>311</v>
      </c>
      <c r="C123" s="45">
        <v>260000</v>
      </c>
      <c r="D123" s="45">
        <v>0</v>
      </c>
      <c r="E123" s="83">
        <f>D123/C123*100</f>
        <v>0</v>
      </c>
      <c r="F123" s="45">
        <v>0</v>
      </c>
      <c r="G123" s="45">
        <v>0</v>
      </c>
      <c r="H123" s="45">
        <v>0</v>
      </c>
      <c r="I123" s="45">
        <v>0</v>
      </c>
      <c r="J123" s="45">
        <v>260000</v>
      </c>
      <c r="K123" s="45">
        <v>0</v>
      </c>
      <c r="L123" s="45">
        <v>0</v>
      </c>
      <c r="M123" s="45">
        <v>0</v>
      </c>
      <c r="N123" s="80">
        <v>0</v>
      </c>
      <c r="O123" s="45">
        <v>0</v>
      </c>
      <c r="P123" s="45">
        <v>0</v>
      </c>
      <c r="Q123" s="45">
        <v>0</v>
      </c>
      <c r="R123" s="45">
        <v>0</v>
      </c>
      <c r="S123" s="45">
        <v>0</v>
      </c>
      <c r="T123" s="45">
        <v>0</v>
      </c>
      <c r="U123" s="45">
        <v>0</v>
      </c>
      <c r="V123" s="45">
        <v>0</v>
      </c>
      <c r="W123" s="114">
        <v>0</v>
      </c>
      <c r="X123" s="114">
        <v>0</v>
      </c>
      <c r="Y123" s="45"/>
      <c r="Z123" s="45"/>
      <c r="AA123" s="55">
        <f t="shared" si="70"/>
        <v>260000</v>
      </c>
      <c r="AB123" s="56">
        <f t="shared" si="71"/>
        <v>0</v>
      </c>
      <c r="AC123" s="89">
        <f t="shared" si="4"/>
        <v>0</v>
      </c>
    </row>
    <row r="124" spans="1:29" s="2" customFormat="1" ht="24" customHeight="1" x14ac:dyDescent="0.2">
      <c r="A124" s="9" t="s">
        <v>271</v>
      </c>
      <c r="B124" s="33" t="s">
        <v>272</v>
      </c>
      <c r="C124" s="45">
        <v>0</v>
      </c>
      <c r="D124" s="45">
        <v>0</v>
      </c>
      <c r="E124" s="83">
        <v>0</v>
      </c>
      <c r="F124" s="45">
        <v>0</v>
      </c>
      <c r="G124" s="45">
        <v>0</v>
      </c>
      <c r="H124" s="45">
        <v>0</v>
      </c>
      <c r="I124" s="45">
        <v>0</v>
      </c>
      <c r="J124" s="45">
        <v>0</v>
      </c>
      <c r="K124" s="45">
        <v>0</v>
      </c>
      <c r="L124" s="45">
        <v>16839000</v>
      </c>
      <c r="M124" s="45">
        <v>150000</v>
      </c>
      <c r="N124" s="81">
        <f>M124/L124*100</f>
        <v>0.89078923926598963</v>
      </c>
      <c r="O124" s="45">
        <v>0</v>
      </c>
      <c r="P124" s="45">
        <v>0</v>
      </c>
      <c r="Q124" s="45">
        <v>0</v>
      </c>
      <c r="R124" s="45">
        <v>0</v>
      </c>
      <c r="S124" s="45">
        <v>0</v>
      </c>
      <c r="T124" s="45">
        <v>0</v>
      </c>
      <c r="U124" s="45">
        <v>16839000</v>
      </c>
      <c r="V124" s="45">
        <v>150000</v>
      </c>
      <c r="W124" s="45">
        <v>16839000</v>
      </c>
      <c r="X124" s="45">
        <v>150000</v>
      </c>
      <c r="Y124" s="45"/>
      <c r="Z124" s="45"/>
      <c r="AA124" s="55">
        <f t="shared" si="70"/>
        <v>16839000</v>
      </c>
      <c r="AB124" s="56">
        <f t="shared" si="71"/>
        <v>150000</v>
      </c>
      <c r="AC124" s="89">
        <f t="shared" si="4"/>
        <v>0.89078923926598963</v>
      </c>
    </row>
    <row r="125" spans="1:29" s="67" customFormat="1" ht="23.25" customHeight="1" x14ac:dyDescent="0.2">
      <c r="A125" s="63" t="s">
        <v>150</v>
      </c>
      <c r="B125" s="66" t="s">
        <v>151</v>
      </c>
      <c r="C125" s="65">
        <f>C126+C127+C139+C142+C141</f>
        <v>2650000</v>
      </c>
      <c r="D125" s="65">
        <f>D126+D127+D139+D142+D141</f>
        <v>0</v>
      </c>
      <c r="E125" s="79">
        <f>D125/C125*100</f>
        <v>0</v>
      </c>
      <c r="F125" s="65">
        <f t="shared" ref="F125:K125" si="75">F126+F127+F139+F142+F141</f>
        <v>0</v>
      </c>
      <c r="G125" s="65">
        <f t="shared" si="75"/>
        <v>0</v>
      </c>
      <c r="H125" s="65">
        <f t="shared" si="75"/>
        <v>0</v>
      </c>
      <c r="I125" s="65">
        <f t="shared" si="75"/>
        <v>0</v>
      </c>
      <c r="J125" s="65">
        <f t="shared" si="75"/>
        <v>150000</v>
      </c>
      <c r="K125" s="65">
        <f t="shared" si="75"/>
        <v>0</v>
      </c>
      <c r="L125" s="65">
        <f>L126+L127+L139+L142+L141</f>
        <v>7850100</v>
      </c>
      <c r="M125" s="65">
        <f>M126+M127+M139+M142+M141</f>
        <v>2240148.7999999998</v>
      </c>
      <c r="N125" s="79">
        <f>M125/L125*100</f>
        <v>28.536563865428466</v>
      </c>
      <c r="O125" s="65">
        <f t="shared" ref="O125:X125" si="76">O126+O127+O139+O142+O141</f>
        <v>583500</v>
      </c>
      <c r="P125" s="65">
        <f t="shared" si="76"/>
        <v>24148.799999999999</v>
      </c>
      <c r="Q125" s="65">
        <f t="shared" si="76"/>
        <v>0</v>
      </c>
      <c r="R125" s="65">
        <f t="shared" si="76"/>
        <v>0</v>
      </c>
      <c r="S125" s="65">
        <f t="shared" si="76"/>
        <v>0</v>
      </c>
      <c r="T125" s="65">
        <f t="shared" si="76"/>
        <v>0</v>
      </c>
      <c r="U125" s="65">
        <f t="shared" si="76"/>
        <v>7266600</v>
      </c>
      <c r="V125" s="65">
        <f t="shared" si="76"/>
        <v>2216000</v>
      </c>
      <c r="W125" s="65">
        <f t="shared" si="76"/>
        <v>7266600</v>
      </c>
      <c r="X125" s="65">
        <f t="shared" si="76"/>
        <v>2216000</v>
      </c>
      <c r="Y125" s="65">
        <f>Y127+Y139+Y142</f>
        <v>0</v>
      </c>
      <c r="Z125" s="65">
        <f>Z146</f>
        <v>0</v>
      </c>
      <c r="AA125" s="65">
        <f>AA126+AA127+AA139+AA142+AA141</f>
        <v>10500100</v>
      </c>
      <c r="AB125" s="65">
        <f>AB126+AB127+AB139+AB142+AB141</f>
        <v>2240148.7999999998</v>
      </c>
      <c r="AC125" s="88">
        <f>AB125/AA125*100</f>
        <v>21.334547290025807</v>
      </c>
    </row>
    <row r="126" spans="1:29" s="22" customFormat="1" ht="27.75" hidden="1" customHeight="1" x14ac:dyDescent="0.2">
      <c r="A126" s="21" t="s">
        <v>250</v>
      </c>
      <c r="B126" s="31" t="s">
        <v>251</v>
      </c>
      <c r="C126" s="52">
        <v>0</v>
      </c>
      <c r="D126" s="52">
        <v>0</v>
      </c>
      <c r="E126" s="102"/>
      <c r="F126" s="100">
        <v>0</v>
      </c>
      <c r="G126" s="100">
        <v>0</v>
      </c>
      <c r="H126" s="100">
        <v>0</v>
      </c>
      <c r="I126" s="100">
        <v>0</v>
      </c>
      <c r="J126" s="100">
        <v>0</v>
      </c>
      <c r="K126" s="100">
        <v>0</v>
      </c>
      <c r="L126" s="100">
        <v>0</v>
      </c>
      <c r="M126" s="100">
        <v>0</v>
      </c>
      <c r="N126" s="81">
        <v>0</v>
      </c>
      <c r="O126" s="100">
        <v>0</v>
      </c>
      <c r="P126" s="100">
        <v>0</v>
      </c>
      <c r="Q126" s="100">
        <v>0</v>
      </c>
      <c r="R126" s="100">
        <v>0</v>
      </c>
      <c r="S126" s="100">
        <v>0</v>
      </c>
      <c r="T126" s="100">
        <v>0</v>
      </c>
      <c r="U126" s="100">
        <v>0</v>
      </c>
      <c r="V126" s="100">
        <v>0</v>
      </c>
      <c r="W126" s="116">
        <v>0</v>
      </c>
      <c r="X126" s="116">
        <v>0</v>
      </c>
      <c r="Y126" s="100"/>
      <c r="Z126" s="100"/>
      <c r="AA126" s="57">
        <f>C126+L126</f>
        <v>0</v>
      </c>
      <c r="AB126" s="58">
        <f>D126+M126</f>
        <v>0</v>
      </c>
      <c r="AC126" s="91" t="e">
        <f>AB126/AA126*100</f>
        <v>#DIV/0!</v>
      </c>
    </row>
    <row r="127" spans="1:29" s="16" customFormat="1" ht="21.75" customHeight="1" x14ac:dyDescent="0.2">
      <c r="A127" s="15" t="s">
        <v>165</v>
      </c>
      <c r="B127" s="34" t="s">
        <v>331</v>
      </c>
      <c r="C127" s="51">
        <f>C128+C129+C135+C136+C137+C138</f>
        <v>0</v>
      </c>
      <c r="D127" s="51">
        <f t="shared" ref="D127:AB127" si="77">D128+D129+D135+D136+D137+D138</f>
        <v>0</v>
      </c>
      <c r="E127" s="81">
        <v>0</v>
      </c>
      <c r="F127" s="51">
        <f t="shared" si="77"/>
        <v>0</v>
      </c>
      <c r="G127" s="51">
        <f t="shared" si="77"/>
        <v>0</v>
      </c>
      <c r="H127" s="51">
        <f t="shared" si="77"/>
        <v>0</v>
      </c>
      <c r="I127" s="51">
        <f t="shared" si="77"/>
        <v>0</v>
      </c>
      <c r="J127" s="51">
        <f>J128+J129+J135+J136+J137+J138</f>
        <v>0</v>
      </c>
      <c r="K127" s="51">
        <f>K128+K129+K135+K136+K137+K138</f>
        <v>0</v>
      </c>
      <c r="L127" s="51">
        <f>L128+L129+L135+L136+L137+L138</f>
        <v>250000</v>
      </c>
      <c r="M127" s="51">
        <f>M128+M129+M135+M136+M137+M138</f>
        <v>0</v>
      </c>
      <c r="N127" s="81">
        <v>0</v>
      </c>
      <c r="O127" s="51">
        <f t="shared" si="77"/>
        <v>250000</v>
      </c>
      <c r="P127" s="51">
        <f t="shared" si="77"/>
        <v>0</v>
      </c>
      <c r="Q127" s="51">
        <f t="shared" si="77"/>
        <v>0</v>
      </c>
      <c r="R127" s="51">
        <f t="shared" si="77"/>
        <v>0</v>
      </c>
      <c r="S127" s="51">
        <f t="shared" si="77"/>
        <v>0</v>
      </c>
      <c r="T127" s="51">
        <f t="shared" si="77"/>
        <v>0</v>
      </c>
      <c r="U127" s="51">
        <f t="shared" si="77"/>
        <v>0</v>
      </c>
      <c r="V127" s="51">
        <f t="shared" si="77"/>
        <v>0</v>
      </c>
      <c r="W127" s="113">
        <f t="shared" si="77"/>
        <v>0</v>
      </c>
      <c r="X127" s="113">
        <f t="shared" si="77"/>
        <v>0</v>
      </c>
      <c r="Y127" s="51">
        <f t="shared" si="77"/>
        <v>0</v>
      </c>
      <c r="Z127" s="51">
        <f t="shared" si="77"/>
        <v>0</v>
      </c>
      <c r="AA127" s="51">
        <f t="shared" si="77"/>
        <v>250000</v>
      </c>
      <c r="AB127" s="51">
        <f t="shared" si="77"/>
        <v>0</v>
      </c>
      <c r="AC127" s="91">
        <f t="shared" si="4"/>
        <v>0</v>
      </c>
    </row>
    <row r="128" spans="1:29" s="22" customFormat="1" ht="24.75" hidden="1" customHeight="1" x14ac:dyDescent="0.2">
      <c r="A128" s="21" t="s">
        <v>166</v>
      </c>
      <c r="B128" s="31" t="s">
        <v>167</v>
      </c>
      <c r="C128" s="52">
        <v>0</v>
      </c>
      <c r="D128" s="52">
        <v>0</v>
      </c>
      <c r="E128" s="81">
        <v>0</v>
      </c>
      <c r="F128" s="100">
        <v>0</v>
      </c>
      <c r="G128" s="100">
        <v>0</v>
      </c>
      <c r="H128" s="100">
        <v>0</v>
      </c>
      <c r="I128" s="100">
        <v>0</v>
      </c>
      <c r="J128" s="100">
        <v>0</v>
      </c>
      <c r="K128" s="100">
        <v>0</v>
      </c>
      <c r="L128" s="100">
        <v>0</v>
      </c>
      <c r="M128" s="100">
        <v>0</v>
      </c>
      <c r="N128" s="81" t="e">
        <f t="shared" ref="N128:N135" si="78">M128/L128*100</f>
        <v>#DIV/0!</v>
      </c>
      <c r="O128" s="100">
        <v>0</v>
      </c>
      <c r="P128" s="100">
        <v>0</v>
      </c>
      <c r="Q128" s="100">
        <v>0</v>
      </c>
      <c r="R128" s="100">
        <v>0</v>
      </c>
      <c r="S128" s="100">
        <v>0</v>
      </c>
      <c r="T128" s="100">
        <v>0</v>
      </c>
      <c r="U128" s="100">
        <v>0</v>
      </c>
      <c r="V128" s="100">
        <v>0</v>
      </c>
      <c r="W128" s="116">
        <v>0</v>
      </c>
      <c r="X128" s="116">
        <v>0</v>
      </c>
      <c r="Y128" s="100"/>
      <c r="Z128" s="100"/>
      <c r="AA128" s="57">
        <f>C128+L128</f>
        <v>0</v>
      </c>
      <c r="AB128" s="58">
        <f>D128+M128</f>
        <v>0</v>
      </c>
      <c r="AC128" s="91" t="e">
        <f t="shared" si="4"/>
        <v>#DIV/0!</v>
      </c>
    </row>
    <row r="129" spans="1:29" s="22" customFormat="1" ht="28.5" hidden="1" customHeight="1" x14ac:dyDescent="0.2">
      <c r="A129" s="21" t="s">
        <v>168</v>
      </c>
      <c r="B129" s="31" t="s">
        <v>187</v>
      </c>
      <c r="C129" s="52">
        <f>C130+C132+C133+C134</f>
        <v>0</v>
      </c>
      <c r="D129" s="52">
        <f>D130+D132+D133+D134</f>
        <v>0</v>
      </c>
      <c r="E129" s="81">
        <v>0</v>
      </c>
      <c r="F129" s="100">
        <f>F130+F132+F133+F134</f>
        <v>0</v>
      </c>
      <c r="G129" s="100">
        <f>G130+G132+G133+G134</f>
        <v>0</v>
      </c>
      <c r="H129" s="100">
        <f>H130+H132+H133+H134</f>
        <v>0</v>
      </c>
      <c r="I129" s="100">
        <f>I130+I132+I133+I134</f>
        <v>0</v>
      </c>
      <c r="J129" s="100">
        <f>J130+J131+J132+J133+J134</f>
        <v>0</v>
      </c>
      <c r="K129" s="100">
        <f>K130+K131+K132+K133+K134</f>
        <v>0</v>
      </c>
      <c r="L129" s="100">
        <f>L130+L132+L133+L134</f>
        <v>0</v>
      </c>
      <c r="M129" s="100">
        <f>M130+M132+M133+M134</f>
        <v>0</v>
      </c>
      <c r="N129" s="81" t="e">
        <f t="shared" si="78"/>
        <v>#DIV/0!</v>
      </c>
      <c r="O129" s="100">
        <f t="shared" ref="O129:Z129" si="79">O130+O132+O133+O134</f>
        <v>0</v>
      </c>
      <c r="P129" s="100">
        <f t="shared" si="79"/>
        <v>0</v>
      </c>
      <c r="Q129" s="100">
        <f t="shared" si="79"/>
        <v>0</v>
      </c>
      <c r="R129" s="100">
        <f t="shared" si="79"/>
        <v>0</v>
      </c>
      <c r="S129" s="100">
        <f t="shared" si="79"/>
        <v>0</v>
      </c>
      <c r="T129" s="100">
        <f t="shared" si="79"/>
        <v>0</v>
      </c>
      <c r="U129" s="100">
        <f>U130+U131+U132+U133+U134</f>
        <v>0</v>
      </c>
      <c r="V129" s="100">
        <f>V130+V131+V132+V133+V134</f>
        <v>0</v>
      </c>
      <c r="W129" s="116">
        <f>W130+W131+W132+W133+W134</f>
        <v>0</v>
      </c>
      <c r="X129" s="116">
        <f>X130+X131+X132+X133+X134</f>
        <v>0</v>
      </c>
      <c r="Y129" s="100">
        <f t="shared" si="79"/>
        <v>0</v>
      </c>
      <c r="Z129" s="100">
        <f t="shared" si="79"/>
        <v>0</v>
      </c>
      <c r="AA129" s="100">
        <f>AA130+AA131+AA132+AA133+AA134</f>
        <v>0</v>
      </c>
      <c r="AB129" s="100">
        <f>AB130+AB131+AB132+AB133+AB134</f>
        <v>0</v>
      </c>
      <c r="AC129" s="91" t="e">
        <f t="shared" si="4"/>
        <v>#DIV/0!</v>
      </c>
    </row>
    <row r="130" spans="1:29" s="18" customFormat="1" ht="19.5" hidden="1" customHeight="1" x14ac:dyDescent="0.2">
      <c r="A130" s="17" t="s">
        <v>169</v>
      </c>
      <c r="B130" s="76" t="s">
        <v>170</v>
      </c>
      <c r="C130" s="50">
        <v>0</v>
      </c>
      <c r="D130" s="50">
        <v>0</v>
      </c>
      <c r="E130" s="101">
        <v>0</v>
      </c>
      <c r="F130" s="54">
        <v>0</v>
      </c>
      <c r="G130" s="54">
        <v>0</v>
      </c>
      <c r="H130" s="54">
        <v>0</v>
      </c>
      <c r="I130" s="54">
        <v>0</v>
      </c>
      <c r="J130" s="54">
        <v>0</v>
      </c>
      <c r="K130" s="54">
        <v>0</v>
      </c>
      <c r="L130" s="54">
        <v>0</v>
      </c>
      <c r="M130" s="54">
        <v>0</v>
      </c>
      <c r="N130" s="83" t="e">
        <f t="shared" si="78"/>
        <v>#DIV/0!</v>
      </c>
      <c r="O130" s="54">
        <v>0</v>
      </c>
      <c r="P130" s="54">
        <v>0</v>
      </c>
      <c r="Q130" s="54">
        <v>0</v>
      </c>
      <c r="R130" s="54">
        <v>0</v>
      </c>
      <c r="S130" s="54">
        <v>0</v>
      </c>
      <c r="T130" s="54">
        <v>0</v>
      </c>
      <c r="U130" s="54">
        <v>0</v>
      </c>
      <c r="V130" s="54">
        <v>0</v>
      </c>
      <c r="W130" s="54">
        <v>0</v>
      </c>
      <c r="X130" s="54">
        <v>0</v>
      </c>
      <c r="Y130" s="54"/>
      <c r="Z130" s="54"/>
      <c r="AA130" s="95">
        <f t="shared" ref="AA130:AA138" si="80">C130+L130</f>
        <v>0</v>
      </c>
      <c r="AB130" s="61">
        <f t="shared" ref="AB130:AB138" si="81">D130+M130</f>
        <v>0</v>
      </c>
      <c r="AC130" s="91" t="e">
        <f t="shared" si="4"/>
        <v>#DIV/0!</v>
      </c>
    </row>
    <row r="131" spans="1:29" s="18" customFormat="1" ht="20.25" hidden="1" customHeight="1" x14ac:dyDescent="0.2">
      <c r="A131" s="17" t="s">
        <v>197</v>
      </c>
      <c r="B131" s="76" t="s">
        <v>198</v>
      </c>
      <c r="C131" s="50">
        <v>0</v>
      </c>
      <c r="D131" s="50">
        <v>0</v>
      </c>
      <c r="E131" s="101">
        <v>0</v>
      </c>
      <c r="F131" s="54">
        <v>0</v>
      </c>
      <c r="G131" s="54">
        <v>0</v>
      </c>
      <c r="H131" s="54">
        <v>0</v>
      </c>
      <c r="I131" s="54">
        <v>0</v>
      </c>
      <c r="J131" s="54">
        <v>0</v>
      </c>
      <c r="K131" s="54">
        <v>0</v>
      </c>
      <c r="L131" s="54">
        <v>0</v>
      </c>
      <c r="M131" s="54">
        <v>0</v>
      </c>
      <c r="N131" s="83" t="e">
        <f t="shared" si="78"/>
        <v>#DIV/0!</v>
      </c>
      <c r="O131" s="54">
        <v>0</v>
      </c>
      <c r="P131" s="54">
        <v>0</v>
      </c>
      <c r="Q131" s="54">
        <v>0</v>
      </c>
      <c r="R131" s="54">
        <v>0</v>
      </c>
      <c r="S131" s="54">
        <v>0</v>
      </c>
      <c r="T131" s="54">
        <v>0</v>
      </c>
      <c r="U131" s="54">
        <v>0</v>
      </c>
      <c r="V131" s="54">
        <v>0</v>
      </c>
      <c r="W131" s="117">
        <v>0</v>
      </c>
      <c r="X131" s="117">
        <v>0</v>
      </c>
      <c r="Y131" s="54"/>
      <c r="Z131" s="54"/>
      <c r="AA131" s="95">
        <f t="shared" si="80"/>
        <v>0</v>
      </c>
      <c r="AB131" s="61">
        <f t="shared" si="81"/>
        <v>0</v>
      </c>
      <c r="AC131" s="91" t="e">
        <f t="shared" si="4"/>
        <v>#DIV/0!</v>
      </c>
    </row>
    <row r="132" spans="1:29" s="18" customFormat="1" ht="19.5" hidden="1" customHeight="1" x14ac:dyDescent="0.2">
      <c r="A132" s="17" t="s">
        <v>171</v>
      </c>
      <c r="B132" s="76" t="s">
        <v>172</v>
      </c>
      <c r="C132" s="50">
        <v>0</v>
      </c>
      <c r="D132" s="50">
        <v>0</v>
      </c>
      <c r="E132" s="101">
        <v>0</v>
      </c>
      <c r="F132" s="54">
        <v>0</v>
      </c>
      <c r="G132" s="54">
        <v>0</v>
      </c>
      <c r="H132" s="54">
        <v>0</v>
      </c>
      <c r="I132" s="54">
        <v>0</v>
      </c>
      <c r="J132" s="54">
        <v>0</v>
      </c>
      <c r="K132" s="54">
        <v>0</v>
      </c>
      <c r="L132" s="54">
        <v>0</v>
      </c>
      <c r="M132" s="54">
        <v>0</v>
      </c>
      <c r="N132" s="83" t="e">
        <f t="shared" si="78"/>
        <v>#DIV/0!</v>
      </c>
      <c r="O132" s="54">
        <v>0</v>
      </c>
      <c r="P132" s="54">
        <v>0</v>
      </c>
      <c r="Q132" s="54">
        <v>0</v>
      </c>
      <c r="R132" s="54">
        <v>0</v>
      </c>
      <c r="S132" s="54">
        <v>0</v>
      </c>
      <c r="T132" s="54">
        <v>0</v>
      </c>
      <c r="U132" s="54">
        <v>0</v>
      </c>
      <c r="V132" s="54">
        <v>0</v>
      </c>
      <c r="W132" s="117">
        <v>0</v>
      </c>
      <c r="X132" s="117">
        <v>0</v>
      </c>
      <c r="Y132" s="54"/>
      <c r="Z132" s="54"/>
      <c r="AA132" s="95">
        <f t="shared" si="80"/>
        <v>0</v>
      </c>
      <c r="AB132" s="61">
        <f t="shared" si="81"/>
        <v>0</v>
      </c>
      <c r="AC132" s="91" t="e">
        <f t="shared" si="4"/>
        <v>#DIV/0!</v>
      </c>
    </row>
    <row r="133" spans="1:29" s="18" customFormat="1" ht="22.5" hidden="1" customHeight="1" x14ac:dyDescent="0.2">
      <c r="A133" s="17" t="s">
        <v>173</v>
      </c>
      <c r="B133" s="76" t="s">
        <v>174</v>
      </c>
      <c r="C133" s="50">
        <v>0</v>
      </c>
      <c r="D133" s="50">
        <v>0</v>
      </c>
      <c r="E133" s="101">
        <v>0</v>
      </c>
      <c r="F133" s="54">
        <v>0</v>
      </c>
      <c r="G133" s="54">
        <v>0</v>
      </c>
      <c r="H133" s="54">
        <v>0</v>
      </c>
      <c r="I133" s="54">
        <v>0</v>
      </c>
      <c r="J133" s="54">
        <v>0</v>
      </c>
      <c r="K133" s="54">
        <v>0</v>
      </c>
      <c r="L133" s="54">
        <v>0</v>
      </c>
      <c r="M133" s="54">
        <v>0</v>
      </c>
      <c r="N133" s="83" t="e">
        <f t="shared" si="78"/>
        <v>#DIV/0!</v>
      </c>
      <c r="O133" s="54">
        <v>0</v>
      </c>
      <c r="P133" s="54">
        <v>0</v>
      </c>
      <c r="Q133" s="54">
        <v>0</v>
      </c>
      <c r="R133" s="54">
        <v>0</v>
      </c>
      <c r="S133" s="54">
        <v>0</v>
      </c>
      <c r="T133" s="54">
        <v>0</v>
      </c>
      <c r="U133" s="54">
        <v>0</v>
      </c>
      <c r="V133" s="54">
        <v>0</v>
      </c>
      <c r="W133" s="117">
        <v>0</v>
      </c>
      <c r="X133" s="117">
        <v>0</v>
      </c>
      <c r="Y133" s="54"/>
      <c r="Z133" s="54"/>
      <c r="AA133" s="95">
        <f t="shared" si="80"/>
        <v>0</v>
      </c>
      <c r="AB133" s="61">
        <f t="shared" si="81"/>
        <v>0</v>
      </c>
      <c r="AC133" s="91" t="e">
        <f t="shared" si="4"/>
        <v>#DIV/0!</v>
      </c>
    </row>
    <row r="134" spans="1:29" s="18" customFormat="1" ht="27.75" hidden="1" customHeight="1" x14ac:dyDescent="0.2">
      <c r="A134" s="17" t="s">
        <v>175</v>
      </c>
      <c r="B134" s="76" t="s">
        <v>176</v>
      </c>
      <c r="C134" s="50">
        <v>0</v>
      </c>
      <c r="D134" s="50">
        <v>0</v>
      </c>
      <c r="E134" s="101">
        <v>0</v>
      </c>
      <c r="F134" s="54">
        <v>0</v>
      </c>
      <c r="G134" s="54">
        <v>0</v>
      </c>
      <c r="H134" s="54">
        <v>0</v>
      </c>
      <c r="I134" s="54">
        <v>0</v>
      </c>
      <c r="J134" s="54">
        <v>0</v>
      </c>
      <c r="K134" s="54">
        <v>0</v>
      </c>
      <c r="L134" s="54">
        <v>0</v>
      </c>
      <c r="M134" s="54">
        <v>0</v>
      </c>
      <c r="N134" s="83" t="e">
        <f t="shared" si="78"/>
        <v>#DIV/0!</v>
      </c>
      <c r="O134" s="54">
        <v>0</v>
      </c>
      <c r="P134" s="54">
        <v>0</v>
      </c>
      <c r="Q134" s="54">
        <v>0</v>
      </c>
      <c r="R134" s="54">
        <v>0</v>
      </c>
      <c r="S134" s="54">
        <v>0</v>
      </c>
      <c r="T134" s="54">
        <v>0</v>
      </c>
      <c r="U134" s="54">
        <v>0</v>
      </c>
      <c r="V134" s="54">
        <v>0</v>
      </c>
      <c r="W134" s="117">
        <v>0</v>
      </c>
      <c r="X134" s="117">
        <v>0</v>
      </c>
      <c r="Y134" s="54"/>
      <c r="Z134" s="54"/>
      <c r="AA134" s="95">
        <f t="shared" si="80"/>
        <v>0</v>
      </c>
      <c r="AB134" s="61">
        <f t="shared" si="81"/>
        <v>0</v>
      </c>
      <c r="AC134" s="91" t="e">
        <f t="shared" si="4"/>
        <v>#DIV/0!</v>
      </c>
    </row>
    <row r="135" spans="1:29" s="22" customFormat="1" ht="18" hidden="1" customHeight="1" x14ac:dyDescent="0.2">
      <c r="A135" s="21" t="s">
        <v>238</v>
      </c>
      <c r="B135" s="31" t="s">
        <v>239</v>
      </c>
      <c r="C135" s="52">
        <v>0</v>
      </c>
      <c r="D135" s="52">
        <v>0</v>
      </c>
      <c r="E135" s="102"/>
      <c r="F135" s="100">
        <v>0</v>
      </c>
      <c r="G135" s="100">
        <v>0</v>
      </c>
      <c r="H135" s="100">
        <v>0</v>
      </c>
      <c r="I135" s="100">
        <v>0</v>
      </c>
      <c r="J135" s="100">
        <v>0</v>
      </c>
      <c r="K135" s="100">
        <v>0</v>
      </c>
      <c r="L135" s="100">
        <v>0</v>
      </c>
      <c r="M135" s="100">
        <v>0</v>
      </c>
      <c r="N135" s="81" t="e">
        <f t="shared" si="78"/>
        <v>#DIV/0!</v>
      </c>
      <c r="O135" s="100">
        <v>0</v>
      </c>
      <c r="P135" s="100">
        <v>0</v>
      </c>
      <c r="Q135" s="100">
        <v>0</v>
      </c>
      <c r="R135" s="100">
        <v>0</v>
      </c>
      <c r="S135" s="100">
        <v>0</v>
      </c>
      <c r="T135" s="100">
        <v>0</v>
      </c>
      <c r="U135" s="100">
        <v>0</v>
      </c>
      <c r="V135" s="100">
        <v>0</v>
      </c>
      <c r="W135" s="116">
        <v>0</v>
      </c>
      <c r="X135" s="116">
        <v>0</v>
      </c>
      <c r="Y135" s="100"/>
      <c r="Z135" s="100"/>
      <c r="AA135" s="57">
        <f t="shared" si="80"/>
        <v>0</v>
      </c>
      <c r="AB135" s="58">
        <f t="shared" si="81"/>
        <v>0</v>
      </c>
      <c r="AC135" s="91" t="e">
        <f t="shared" si="4"/>
        <v>#DIV/0!</v>
      </c>
    </row>
    <row r="136" spans="1:29" s="22" customFormat="1" ht="32.25" customHeight="1" x14ac:dyDescent="0.2">
      <c r="A136" s="21" t="s">
        <v>193</v>
      </c>
      <c r="B136" s="44" t="s">
        <v>202</v>
      </c>
      <c r="C136" s="52">
        <v>0</v>
      </c>
      <c r="D136" s="52">
        <v>0</v>
      </c>
      <c r="E136" s="102">
        <v>0</v>
      </c>
      <c r="F136" s="100">
        <v>0</v>
      </c>
      <c r="G136" s="100">
        <v>0</v>
      </c>
      <c r="H136" s="100">
        <v>0</v>
      </c>
      <c r="I136" s="100">
        <v>0</v>
      </c>
      <c r="J136" s="100">
        <v>0</v>
      </c>
      <c r="K136" s="100">
        <v>0</v>
      </c>
      <c r="L136" s="100">
        <v>250000</v>
      </c>
      <c r="M136" s="100">
        <v>0</v>
      </c>
      <c r="N136" s="81">
        <v>0</v>
      </c>
      <c r="O136" s="100">
        <v>250000</v>
      </c>
      <c r="P136" s="100">
        <v>0</v>
      </c>
      <c r="Q136" s="100">
        <v>0</v>
      </c>
      <c r="R136" s="100">
        <v>0</v>
      </c>
      <c r="S136" s="100">
        <v>0</v>
      </c>
      <c r="T136" s="100">
        <v>0</v>
      </c>
      <c r="U136" s="100">
        <v>0</v>
      </c>
      <c r="V136" s="100">
        <v>0</v>
      </c>
      <c r="W136" s="116">
        <v>0</v>
      </c>
      <c r="X136" s="116">
        <v>0</v>
      </c>
      <c r="Y136" s="100"/>
      <c r="Z136" s="100"/>
      <c r="AA136" s="57">
        <f t="shared" si="80"/>
        <v>250000</v>
      </c>
      <c r="AB136" s="58">
        <f t="shared" si="81"/>
        <v>0</v>
      </c>
      <c r="AC136" s="91">
        <f>AB136/AA136*100</f>
        <v>0</v>
      </c>
    </row>
    <row r="137" spans="1:29" s="22" customFormat="1" ht="16.5" hidden="1" customHeight="1" x14ac:dyDescent="0.2">
      <c r="A137" s="21" t="s">
        <v>281</v>
      </c>
      <c r="B137" s="31" t="s">
        <v>194</v>
      </c>
      <c r="C137" s="52">
        <v>0</v>
      </c>
      <c r="D137" s="52">
        <v>0</v>
      </c>
      <c r="E137" s="83">
        <v>0</v>
      </c>
      <c r="F137" s="100">
        <v>0</v>
      </c>
      <c r="G137" s="100">
        <v>0</v>
      </c>
      <c r="H137" s="100">
        <v>0</v>
      </c>
      <c r="I137" s="100">
        <v>0</v>
      </c>
      <c r="J137" s="100">
        <v>0</v>
      </c>
      <c r="K137" s="100">
        <v>0</v>
      </c>
      <c r="L137" s="100">
        <v>0</v>
      </c>
      <c r="M137" s="100">
        <v>0</v>
      </c>
      <c r="N137" s="81">
        <v>0</v>
      </c>
      <c r="O137" s="100">
        <v>0</v>
      </c>
      <c r="P137" s="100">
        <v>0</v>
      </c>
      <c r="Q137" s="100">
        <v>0</v>
      </c>
      <c r="R137" s="100">
        <v>0</v>
      </c>
      <c r="S137" s="100">
        <v>0</v>
      </c>
      <c r="T137" s="100">
        <v>0</v>
      </c>
      <c r="U137" s="100">
        <v>0</v>
      </c>
      <c r="V137" s="100">
        <v>0</v>
      </c>
      <c r="W137" s="116">
        <v>0</v>
      </c>
      <c r="X137" s="116">
        <v>0</v>
      </c>
      <c r="Y137" s="100"/>
      <c r="Z137" s="100"/>
      <c r="AA137" s="57">
        <f t="shared" si="80"/>
        <v>0</v>
      </c>
      <c r="AB137" s="58">
        <f t="shared" si="81"/>
        <v>0</v>
      </c>
      <c r="AC137" s="91" t="e">
        <f>AB137/AA137*100</f>
        <v>#DIV/0!</v>
      </c>
    </row>
    <row r="138" spans="1:29" s="22" customFormat="1" ht="27.75" hidden="1" customHeight="1" x14ac:dyDescent="0.2">
      <c r="A138" s="21" t="s">
        <v>177</v>
      </c>
      <c r="B138" s="44" t="s">
        <v>178</v>
      </c>
      <c r="C138" s="52">
        <v>0</v>
      </c>
      <c r="D138" s="52">
        <v>0</v>
      </c>
      <c r="E138" s="102">
        <v>0</v>
      </c>
      <c r="F138" s="100">
        <v>0</v>
      </c>
      <c r="G138" s="100">
        <v>0</v>
      </c>
      <c r="H138" s="100">
        <v>0</v>
      </c>
      <c r="I138" s="100">
        <v>0</v>
      </c>
      <c r="J138" s="100">
        <v>0</v>
      </c>
      <c r="K138" s="100">
        <v>0</v>
      </c>
      <c r="L138" s="100">
        <v>0</v>
      </c>
      <c r="M138" s="100">
        <v>0</v>
      </c>
      <c r="N138" s="81">
        <v>0</v>
      </c>
      <c r="O138" s="100">
        <v>0</v>
      </c>
      <c r="P138" s="100">
        <v>0</v>
      </c>
      <c r="Q138" s="100">
        <v>0</v>
      </c>
      <c r="R138" s="100">
        <v>0</v>
      </c>
      <c r="S138" s="100">
        <v>0</v>
      </c>
      <c r="T138" s="100">
        <v>0</v>
      </c>
      <c r="U138" s="100">
        <v>0</v>
      </c>
      <c r="V138" s="100">
        <v>0</v>
      </c>
      <c r="W138" s="116">
        <v>0</v>
      </c>
      <c r="X138" s="116">
        <v>0</v>
      </c>
      <c r="Y138" s="100"/>
      <c r="Z138" s="100"/>
      <c r="AA138" s="57">
        <f t="shared" si="80"/>
        <v>0</v>
      </c>
      <c r="AB138" s="58">
        <f t="shared" si="81"/>
        <v>0</v>
      </c>
      <c r="AC138" s="91" t="e">
        <f t="shared" si="4"/>
        <v>#DIV/0!</v>
      </c>
    </row>
    <row r="139" spans="1:29" s="16" customFormat="1" ht="35.25" customHeight="1" x14ac:dyDescent="0.2">
      <c r="A139" s="15" t="s">
        <v>179</v>
      </c>
      <c r="B139" s="34" t="s">
        <v>180</v>
      </c>
      <c r="C139" s="51">
        <f>C140</f>
        <v>2650000</v>
      </c>
      <c r="D139" s="51">
        <f>D140</f>
        <v>0</v>
      </c>
      <c r="E139" s="80">
        <f>D139/C139*100</f>
        <v>0</v>
      </c>
      <c r="F139" s="51">
        <f t="shared" ref="F139:M139" si="82">F140</f>
        <v>0</v>
      </c>
      <c r="G139" s="51">
        <f t="shared" si="82"/>
        <v>0</v>
      </c>
      <c r="H139" s="51">
        <f t="shared" si="82"/>
        <v>0</v>
      </c>
      <c r="I139" s="51">
        <f t="shared" si="82"/>
        <v>0</v>
      </c>
      <c r="J139" s="51">
        <f t="shared" si="82"/>
        <v>150000</v>
      </c>
      <c r="K139" s="51">
        <f t="shared" si="82"/>
        <v>0</v>
      </c>
      <c r="L139" s="51">
        <f t="shared" si="82"/>
        <v>0</v>
      </c>
      <c r="M139" s="51">
        <f t="shared" si="82"/>
        <v>0</v>
      </c>
      <c r="N139" s="81">
        <v>0</v>
      </c>
      <c r="O139" s="51">
        <f t="shared" ref="O139:AA139" si="83">O140</f>
        <v>0</v>
      </c>
      <c r="P139" s="51">
        <f t="shared" si="83"/>
        <v>0</v>
      </c>
      <c r="Q139" s="51">
        <f t="shared" si="83"/>
        <v>0</v>
      </c>
      <c r="R139" s="51">
        <f t="shared" si="83"/>
        <v>0</v>
      </c>
      <c r="S139" s="51">
        <f t="shared" si="83"/>
        <v>0</v>
      </c>
      <c r="T139" s="51">
        <f t="shared" si="83"/>
        <v>0</v>
      </c>
      <c r="U139" s="51">
        <f t="shared" si="83"/>
        <v>0</v>
      </c>
      <c r="V139" s="51">
        <f t="shared" si="83"/>
        <v>0</v>
      </c>
      <c r="W139" s="113">
        <f t="shared" si="83"/>
        <v>0</v>
      </c>
      <c r="X139" s="113">
        <f t="shared" si="83"/>
        <v>0</v>
      </c>
      <c r="Y139" s="51">
        <f t="shared" si="83"/>
        <v>0</v>
      </c>
      <c r="Z139" s="51">
        <f t="shared" si="83"/>
        <v>0</v>
      </c>
      <c r="AA139" s="51">
        <f t="shared" si="83"/>
        <v>2650000</v>
      </c>
      <c r="AB139" s="60">
        <f>D139+M139</f>
        <v>0</v>
      </c>
      <c r="AC139" s="89">
        <f t="shared" si="4"/>
        <v>0</v>
      </c>
    </row>
    <row r="140" spans="1:29" s="20" customFormat="1" ht="35.25" customHeight="1" x14ac:dyDescent="0.2">
      <c r="A140" s="19" t="s">
        <v>152</v>
      </c>
      <c r="B140" s="76" t="s">
        <v>153</v>
      </c>
      <c r="C140" s="46">
        <v>2650000</v>
      </c>
      <c r="D140" s="46">
        <v>0</v>
      </c>
      <c r="E140" s="83">
        <f>D140/C140*100</f>
        <v>0</v>
      </c>
      <c r="F140" s="49"/>
      <c r="G140" s="49">
        <v>0</v>
      </c>
      <c r="H140" s="49">
        <v>0</v>
      </c>
      <c r="I140" s="49">
        <v>0</v>
      </c>
      <c r="J140" s="49">
        <v>150000</v>
      </c>
      <c r="K140" s="49">
        <v>0</v>
      </c>
      <c r="L140" s="49"/>
      <c r="M140" s="49">
        <v>0</v>
      </c>
      <c r="N140" s="82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/>
      <c r="Z140" s="49"/>
      <c r="AA140" s="95">
        <f>C140+L140</f>
        <v>2650000</v>
      </c>
      <c r="AB140" s="56">
        <f>D140+M140</f>
        <v>0</v>
      </c>
      <c r="AC140" s="91">
        <f t="shared" si="4"/>
        <v>0</v>
      </c>
    </row>
    <row r="141" spans="1:29" s="16" customFormat="1" ht="46.5" customHeight="1" x14ac:dyDescent="0.2">
      <c r="A141" s="15" t="s">
        <v>321</v>
      </c>
      <c r="B141" s="34" t="s">
        <v>326</v>
      </c>
      <c r="C141" s="51">
        <v>0</v>
      </c>
      <c r="D141" s="51">
        <v>0</v>
      </c>
      <c r="E141" s="80">
        <v>0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2742600</v>
      </c>
      <c r="M141" s="51">
        <v>0</v>
      </c>
      <c r="N141" s="81">
        <f t="shared" ref="N141:N148" si="84">M141/L141*100</f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2742600</v>
      </c>
      <c r="V141" s="51">
        <v>0</v>
      </c>
      <c r="W141" s="113">
        <v>2742600</v>
      </c>
      <c r="X141" s="113">
        <v>0</v>
      </c>
      <c r="Y141" s="51">
        <f>Y142</f>
        <v>0</v>
      </c>
      <c r="Z141" s="51">
        <f>Z142</f>
        <v>0</v>
      </c>
      <c r="AA141" s="59">
        <f>C141+L141</f>
        <v>2742600</v>
      </c>
      <c r="AB141" s="59">
        <f>D141+M141</f>
        <v>0</v>
      </c>
      <c r="AC141" s="89">
        <f>AB141/AA141*100</f>
        <v>0</v>
      </c>
    </row>
    <row r="142" spans="1:29" s="16" customFormat="1" ht="23.25" customHeight="1" x14ac:dyDescent="0.2">
      <c r="A142" s="15" t="s">
        <v>181</v>
      </c>
      <c r="B142" s="34" t="s">
        <v>182</v>
      </c>
      <c r="C142" s="51">
        <f>C143+C144+C146</f>
        <v>0</v>
      </c>
      <c r="D142" s="51">
        <v>0</v>
      </c>
      <c r="E142" s="80">
        <v>0</v>
      </c>
      <c r="F142" s="51">
        <v>0</v>
      </c>
      <c r="G142" s="51">
        <f>D143+D146</f>
        <v>0</v>
      </c>
      <c r="H142" s="51">
        <v>0</v>
      </c>
      <c r="I142" s="51">
        <f>F143+F146</f>
        <v>0</v>
      </c>
      <c r="J142" s="51">
        <f>J143+J144+J145+J146</f>
        <v>0</v>
      </c>
      <c r="K142" s="51">
        <f>K143+K144+K145+K146</f>
        <v>0</v>
      </c>
      <c r="L142" s="51">
        <f t="shared" ref="L142:AB142" si="85">L143+L144+L145+L146</f>
        <v>4857500</v>
      </c>
      <c r="M142" s="51">
        <f t="shared" si="85"/>
        <v>2240148.7999999998</v>
      </c>
      <c r="N142" s="81">
        <f t="shared" si="84"/>
        <v>46.117319608852284</v>
      </c>
      <c r="O142" s="51">
        <f t="shared" si="85"/>
        <v>333500</v>
      </c>
      <c r="P142" s="51">
        <f t="shared" si="85"/>
        <v>24148.799999999999</v>
      </c>
      <c r="Q142" s="51">
        <f t="shared" si="85"/>
        <v>0</v>
      </c>
      <c r="R142" s="51">
        <f t="shared" si="85"/>
        <v>0</v>
      </c>
      <c r="S142" s="51">
        <f t="shared" si="85"/>
        <v>0</v>
      </c>
      <c r="T142" s="51">
        <f t="shared" si="85"/>
        <v>0</v>
      </c>
      <c r="U142" s="51">
        <f t="shared" si="85"/>
        <v>4524000</v>
      </c>
      <c r="V142" s="51">
        <f t="shared" si="85"/>
        <v>2216000</v>
      </c>
      <c r="W142" s="51">
        <f t="shared" si="85"/>
        <v>4524000</v>
      </c>
      <c r="X142" s="51">
        <f t="shared" si="85"/>
        <v>2216000</v>
      </c>
      <c r="Y142" s="51">
        <f t="shared" si="85"/>
        <v>0</v>
      </c>
      <c r="Z142" s="51">
        <f t="shared" si="85"/>
        <v>0</v>
      </c>
      <c r="AA142" s="51">
        <f t="shared" si="85"/>
        <v>4857500</v>
      </c>
      <c r="AB142" s="51">
        <f t="shared" si="85"/>
        <v>2240148.7999999998</v>
      </c>
      <c r="AC142" s="89">
        <f t="shared" si="4"/>
        <v>46.117319608852284</v>
      </c>
    </row>
    <row r="143" spans="1:29" s="18" customFormat="1" ht="30" customHeight="1" x14ac:dyDescent="0.2">
      <c r="A143" s="17" t="s">
        <v>183</v>
      </c>
      <c r="B143" s="76" t="s">
        <v>285</v>
      </c>
      <c r="C143" s="50">
        <v>0</v>
      </c>
      <c r="D143" s="50">
        <v>0</v>
      </c>
      <c r="E143" s="82">
        <v>0</v>
      </c>
      <c r="F143" s="54">
        <v>0</v>
      </c>
      <c r="G143" s="54">
        <v>0</v>
      </c>
      <c r="H143" s="54">
        <v>0</v>
      </c>
      <c r="I143" s="54">
        <v>0</v>
      </c>
      <c r="J143" s="54">
        <v>0</v>
      </c>
      <c r="K143" s="54">
        <v>0</v>
      </c>
      <c r="L143" s="54">
        <v>70000</v>
      </c>
      <c r="M143" s="54">
        <v>0</v>
      </c>
      <c r="N143" s="81">
        <f t="shared" si="84"/>
        <v>0</v>
      </c>
      <c r="O143" s="54">
        <v>70000</v>
      </c>
      <c r="P143" s="54">
        <v>0</v>
      </c>
      <c r="Q143" s="54"/>
      <c r="R143" s="54"/>
      <c r="S143" s="54"/>
      <c r="T143" s="54"/>
      <c r="U143" s="54">
        <v>0</v>
      </c>
      <c r="V143" s="54">
        <v>0</v>
      </c>
      <c r="W143" s="117">
        <v>0</v>
      </c>
      <c r="X143" s="117">
        <v>0</v>
      </c>
      <c r="Y143" s="54"/>
      <c r="Z143" s="54"/>
      <c r="AA143" s="95">
        <f t="shared" ref="AA143:AB146" si="86">C143+L143</f>
        <v>70000</v>
      </c>
      <c r="AB143" s="61">
        <f t="shared" si="86"/>
        <v>0</v>
      </c>
      <c r="AC143" s="91">
        <f>AB143/AA143*100</f>
        <v>0</v>
      </c>
    </row>
    <row r="144" spans="1:29" s="18" customFormat="1" ht="19.5" customHeight="1" x14ac:dyDescent="0.2">
      <c r="A144" s="17" t="s">
        <v>242</v>
      </c>
      <c r="B144" s="76" t="s">
        <v>243</v>
      </c>
      <c r="C144" s="50">
        <v>0</v>
      </c>
      <c r="D144" s="50">
        <v>0</v>
      </c>
      <c r="E144" s="82">
        <v>0</v>
      </c>
      <c r="F144" s="54">
        <v>0</v>
      </c>
      <c r="G144" s="54">
        <v>0</v>
      </c>
      <c r="H144" s="54">
        <v>0</v>
      </c>
      <c r="I144" s="54">
        <v>0</v>
      </c>
      <c r="J144" s="54">
        <v>0</v>
      </c>
      <c r="K144" s="54">
        <v>0</v>
      </c>
      <c r="L144" s="54">
        <v>4524000</v>
      </c>
      <c r="M144" s="54">
        <v>2216000</v>
      </c>
      <c r="N144" s="81">
        <f t="shared" si="84"/>
        <v>48.983200707338639</v>
      </c>
      <c r="O144" s="54">
        <v>0</v>
      </c>
      <c r="P144" s="54">
        <v>0</v>
      </c>
      <c r="Q144" s="54"/>
      <c r="R144" s="54"/>
      <c r="S144" s="54"/>
      <c r="T144" s="54"/>
      <c r="U144" s="54">
        <v>4524000</v>
      </c>
      <c r="V144" s="54">
        <v>2216000</v>
      </c>
      <c r="W144" s="117">
        <v>4524000</v>
      </c>
      <c r="X144" s="54">
        <v>2216000</v>
      </c>
      <c r="Y144" s="54"/>
      <c r="Z144" s="54"/>
      <c r="AA144" s="95">
        <f t="shared" si="86"/>
        <v>4524000</v>
      </c>
      <c r="AB144" s="61">
        <f t="shared" si="86"/>
        <v>2216000</v>
      </c>
      <c r="AC144" s="91">
        <f t="shared" si="4"/>
        <v>48.983200707338639</v>
      </c>
    </row>
    <row r="145" spans="1:29" s="20" customFormat="1" ht="57" customHeight="1" x14ac:dyDescent="0.2">
      <c r="A145" s="19" t="s">
        <v>184</v>
      </c>
      <c r="B145" s="77" t="s">
        <v>286</v>
      </c>
      <c r="C145" s="46">
        <v>0</v>
      </c>
      <c r="D145" s="46">
        <v>0</v>
      </c>
      <c r="E145" s="82">
        <v>0</v>
      </c>
      <c r="F145" s="49">
        <v>0</v>
      </c>
      <c r="G145" s="49">
        <v>0</v>
      </c>
      <c r="H145" s="49">
        <v>0</v>
      </c>
      <c r="I145" s="49">
        <v>0</v>
      </c>
      <c r="J145" s="49">
        <v>0</v>
      </c>
      <c r="K145" s="49">
        <v>0</v>
      </c>
      <c r="L145" s="49">
        <v>263500</v>
      </c>
      <c r="M145" s="49">
        <v>24148.799999999999</v>
      </c>
      <c r="N145" s="81">
        <f t="shared" si="84"/>
        <v>9.1646299810246674</v>
      </c>
      <c r="O145" s="49">
        <v>263500</v>
      </c>
      <c r="P145" s="49">
        <v>24148.799999999999</v>
      </c>
      <c r="Q145" s="49">
        <v>0</v>
      </c>
      <c r="R145" s="49">
        <v>0</v>
      </c>
      <c r="S145" s="49">
        <v>0</v>
      </c>
      <c r="T145" s="49">
        <v>0</v>
      </c>
      <c r="U145" s="49">
        <v>0</v>
      </c>
      <c r="V145" s="49">
        <v>0</v>
      </c>
      <c r="W145" s="117">
        <v>0</v>
      </c>
      <c r="X145" s="117">
        <v>0</v>
      </c>
      <c r="Y145" s="49"/>
      <c r="Z145" s="49"/>
      <c r="AA145" s="95">
        <f t="shared" si="86"/>
        <v>263500</v>
      </c>
      <c r="AB145" s="61">
        <f t="shared" si="86"/>
        <v>24148.799999999999</v>
      </c>
      <c r="AC145" s="91">
        <f>AB145/AA145*100</f>
        <v>9.1646299810246674</v>
      </c>
    </row>
    <row r="146" spans="1:29" s="20" customFormat="1" ht="4.5" hidden="1" customHeight="1" x14ac:dyDescent="0.2">
      <c r="A146" s="19" t="s">
        <v>273</v>
      </c>
      <c r="B146" s="77" t="s">
        <v>274</v>
      </c>
      <c r="C146" s="46">
        <v>0</v>
      </c>
      <c r="D146" s="46">
        <v>0</v>
      </c>
      <c r="E146" s="82">
        <v>0</v>
      </c>
      <c r="F146" s="49">
        <v>0</v>
      </c>
      <c r="G146" s="49">
        <v>0</v>
      </c>
      <c r="H146" s="49">
        <v>0</v>
      </c>
      <c r="I146" s="49">
        <v>0</v>
      </c>
      <c r="J146" s="49">
        <v>0</v>
      </c>
      <c r="K146" s="49">
        <v>0</v>
      </c>
      <c r="L146" s="49">
        <v>0</v>
      </c>
      <c r="M146" s="49">
        <v>0</v>
      </c>
      <c r="N146" s="82" t="e">
        <f t="shared" si="84"/>
        <v>#DIV/0!</v>
      </c>
      <c r="O146" s="49"/>
      <c r="P146" s="49">
        <v>0</v>
      </c>
      <c r="Q146" s="49">
        <v>0</v>
      </c>
      <c r="R146" s="49">
        <v>0</v>
      </c>
      <c r="S146" s="49">
        <v>0</v>
      </c>
      <c r="T146" s="49">
        <v>0</v>
      </c>
      <c r="U146" s="49">
        <v>0</v>
      </c>
      <c r="V146" s="49">
        <v>0</v>
      </c>
      <c r="W146" s="117">
        <v>0</v>
      </c>
      <c r="X146" s="117">
        <v>0</v>
      </c>
      <c r="Y146" s="49"/>
      <c r="Z146" s="49"/>
      <c r="AA146" s="95">
        <f t="shared" si="86"/>
        <v>0</v>
      </c>
      <c r="AB146" s="61">
        <f t="shared" si="86"/>
        <v>0</v>
      </c>
      <c r="AC146" s="91" t="e">
        <f t="shared" si="4"/>
        <v>#DIV/0!</v>
      </c>
    </row>
    <row r="147" spans="1:29" s="67" customFormat="1" ht="23.25" customHeight="1" x14ac:dyDescent="0.2">
      <c r="A147" s="63" t="s">
        <v>91</v>
      </c>
      <c r="B147" s="66" t="s">
        <v>154</v>
      </c>
      <c r="C147" s="65">
        <f>C148+C151+C152+C154+C155+C157+C156+C153</f>
        <v>6682800</v>
      </c>
      <c r="D147" s="65">
        <f>D148+D151+D152+D154+D155+D157+D156+D153</f>
        <v>413725.18</v>
      </c>
      <c r="E147" s="79">
        <f>D147/C147*100</f>
        <v>6.1908957323277667</v>
      </c>
      <c r="F147" s="65">
        <f t="shared" ref="F147:K147" si="87">F148+F151+F152+F154+F155+F157+F156</f>
        <v>1037000</v>
      </c>
      <c r="G147" s="65">
        <f t="shared" si="87"/>
        <v>264000</v>
      </c>
      <c r="H147" s="65">
        <f t="shared" si="87"/>
        <v>10300</v>
      </c>
      <c r="I147" s="65">
        <f t="shared" si="87"/>
        <v>2638.21</v>
      </c>
      <c r="J147" s="65">
        <f t="shared" si="87"/>
        <v>50000</v>
      </c>
      <c r="K147" s="65">
        <f t="shared" si="87"/>
        <v>0</v>
      </c>
      <c r="L147" s="65">
        <f>L148+L151+L152+L154+L155+L157+L156</f>
        <v>420900</v>
      </c>
      <c r="M147" s="65">
        <f>M148+M151+M152+M154+M155+M157+M156</f>
        <v>102573.74</v>
      </c>
      <c r="N147" s="79">
        <f t="shared" si="84"/>
        <v>24.370097410311239</v>
      </c>
      <c r="O147" s="65">
        <f t="shared" ref="O147:X147" si="88">O148+O151+O152+O154+O155+O157+O156</f>
        <v>420900</v>
      </c>
      <c r="P147" s="65">
        <f t="shared" si="88"/>
        <v>22578.74</v>
      </c>
      <c r="Q147" s="65">
        <f t="shared" si="88"/>
        <v>122000</v>
      </c>
      <c r="R147" s="65">
        <f t="shared" si="88"/>
        <v>11502.38</v>
      </c>
      <c r="S147" s="65">
        <f t="shared" si="88"/>
        <v>4000</v>
      </c>
      <c r="T147" s="65">
        <f t="shared" si="88"/>
        <v>1685</v>
      </c>
      <c r="U147" s="65">
        <f t="shared" si="88"/>
        <v>0</v>
      </c>
      <c r="V147" s="65">
        <f t="shared" si="88"/>
        <v>79995</v>
      </c>
      <c r="W147" s="119">
        <f t="shared" si="88"/>
        <v>0</v>
      </c>
      <c r="X147" s="119">
        <f t="shared" si="88"/>
        <v>0</v>
      </c>
      <c r="Y147" s="65">
        <f>Y148+Y154+Y155+Y157</f>
        <v>0</v>
      </c>
      <c r="Z147" s="65">
        <f>Z148+Z154+Z155+Z157</f>
        <v>0</v>
      </c>
      <c r="AA147" s="65">
        <f>AA148+AA151+AA152+AA154+AA155+AA157+AA153</f>
        <v>7103700</v>
      </c>
      <c r="AB147" s="65">
        <f>AB148+AB151+AB152+AB154+AB155+AB157+AB153</f>
        <v>516298.92</v>
      </c>
      <c r="AC147" s="88">
        <f>AB147/AA147*100</f>
        <v>7.2680282106507867</v>
      </c>
    </row>
    <row r="148" spans="1:29" s="16" customFormat="1" ht="29.25" customHeight="1" x14ac:dyDescent="0.2">
      <c r="A148" s="15" t="s">
        <v>155</v>
      </c>
      <c r="B148" s="34" t="s">
        <v>159</v>
      </c>
      <c r="C148" s="51">
        <f>C149+C150</f>
        <v>1566300</v>
      </c>
      <c r="D148" s="51">
        <f>D149+D150</f>
        <v>272238.21000000002</v>
      </c>
      <c r="E148" s="80">
        <f t="shared" ref="E148:E158" si="89">D148/C148*100</f>
        <v>17.380974909021262</v>
      </c>
      <c r="F148" s="51">
        <f t="shared" ref="F148:K148" si="90">F149+F150</f>
        <v>1037000</v>
      </c>
      <c r="G148" s="51">
        <f t="shared" si="90"/>
        <v>264000</v>
      </c>
      <c r="H148" s="51">
        <f t="shared" si="90"/>
        <v>10300</v>
      </c>
      <c r="I148" s="51">
        <f t="shared" si="90"/>
        <v>2638.21</v>
      </c>
      <c r="J148" s="51">
        <f t="shared" si="90"/>
        <v>50000</v>
      </c>
      <c r="K148" s="51">
        <f t="shared" si="90"/>
        <v>0</v>
      </c>
      <c r="L148" s="51">
        <f>L149+L150</f>
        <v>240000</v>
      </c>
      <c r="M148" s="51">
        <f>M149+M150</f>
        <v>102573.74</v>
      </c>
      <c r="N148" s="80">
        <f t="shared" si="84"/>
        <v>42.739058333333332</v>
      </c>
      <c r="O148" s="51">
        <f t="shared" ref="O148:Z148" si="91">O149+O150</f>
        <v>240000</v>
      </c>
      <c r="P148" s="51">
        <f t="shared" si="91"/>
        <v>22578.74</v>
      </c>
      <c r="Q148" s="51">
        <f t="shared" si="91"/>
        <v>122000</v>
      </c>
      <c r="R148" s="51">
        <f t="shared" si="91"/>
        <v>11502.38</v>
      </c>
      <c r="S148" s="51">
        <f t="shared" si="91"/>
        <v>4000</v>
      </c>
      <c r="T148" s="51">
        <f t="shared" si="91"/>
        <v>1685</v>
      </c>
      <c r="U148" s="51">
        <f t="shared" si="91"/>
        <v>0</v>
      </c>
      <c r="V148" s="51">
        <f t="shared" si="91"/>
        <v>79995</v>
      </c>
      <c r="W148" s="113">
        <f t="shared" si="91"/>
        <v>0</v>
      </c>
      <c r="X148" s="113">
        <f t="shared" si="91"/>
        <v>0</v>
      </c>
      <c r="Y148" s="51">
        <f t="shared" si="91"/>
        <v>0</v>
      </c>
      <c r="Z148" s="51">
        <f t="shared" si="91"/>
        <v>0</v>
      </c>
      <c r="AA148" s="59">
        <f t="shared" ref="AA148:AA157" si="92">C148+L148</f>
        <v>1806300</v>
      </c>
      <c r="AB148" s="60">
        <f t="shared" ref="AB148:AB157" si="93">D148+M148</f>
        <v>374811.95</v>
      </c>
      <c r="AC148" s="89">
        <f t="shared" si="4"/>
        <v>20.750260200409677</v>
      </c>
    </row>
    <row r="149" spans="1:29" s="18" customFormat="1" ht="31.5" customHeight="1" x14ac:dyDescent="0.2">
      <c r="A149" s="17" t="s">
        <v>156</v>
      </c>
      <c r="B149" s="76" t="s">
        <v>160</v>
      </c>
      <c r="C149" s="50">
        <v>300000</v>
      </c>
      <c r="D149" s="50">
        <v>0</v>
      </c>
      <c r="E149" s="83">
        <v>0</v>
      </c>
      <c r="F149" s="54">
        <v>0</v>
      </c>
      <c r="G149" s="54">
        <v>0</v>
      </c>
      <c r="H149" s="54">
        <v>0</v>
      </c>
      <c r="I149" s="54">
        <v>0</v>
      </c>
      <c r="J149" s="54">
        <v>50000</v>
      </c>
      <c r="K149" s="54">
        <v>0</v>
      </c>
      <c r="L149" s="54">
        <v>0</v>
      </c>
      <c r="M149" s="54">
        <v>79995</v>
      </c>
      <c r="N149" s="82">
        <v>0</v>
      </c>
      <c r="O149" s="54">
        <v>0</v>
      </c>
      <c r="P149" s="54">
        <v>0</v>
      </c>
      <c r="Q149" s="54">
        <v>0</v>
      </c>
      <c r="R149" s="54">
        <v>0</v>
      </c>
      <c r="S149" s="54">
        <v>0</v>
      </c>
      <c r="T149" s="54">
        <v>0</v>
      </c>
      <c r="U149" s="54">
        <v>0</v>
      </c>
      <c r="V149" s="54">
        <v>79995</v>
      </c>
      <c r="W149" s="117">
        <v>0</v>
      </c>
      <c r="X149" s="117">
        <v>0</v>
      </c>
      <c r="Y149" s="54"/>
      <c r="Z149" s="54"/>
      <c r="AA149" s="55">
        <f t="shared" si="92"/>
        <v>300000</v>
      </c>
      <c r="AB149" s="61">
        <f t="shared" si="93"/>
        <v>79995</v>
      </c>
      <c r="AC149" s="91">
        <f>AB149/AA149*100</f>
        <v>26.664999999999999</v>
      </c>
    </row>
    <row r="150" spans="1:29" s="18" customFormat="1" ht="18" customHeight="1" x14ac:dyDescent="0.2">
      <c r="A150" s="17" t="s">
        <v>157</v>
      </c>
      <c r="B150" s="76" t="s">
        <v>161</v>
      </c>
      <c r="C150" s="50">
        <v>1266300</v>
      </c>
      <c r="D150" s="50">
        <v>272238.21000000002</v>
      </c>
      <c r="E150" s="83">
        <f t="shared" si="89"/>
        <v>21.498713574982233</v>
      </c>
      <c r="F150" s="54">
        <v>1037000</v>
      </c>
      <c r="G150" s="54">
        <v>264000</v>
      </c>
      <c r="H150" s="54">
        <v>10300</v>
      </c>
      <c r="I150" s="54">
        <v>2638.21</v>
      </c>
      <c r="J150" s="54">
        <v>0</v>
      </c>
      <c r="K150" s="54">
        <v>0</v>
      </c>
      <c r="L150" s="54">
        <v>240000</v>
      </c>
      <c r="M150" s="54">
        <v>22578.74</v>
      </c>
      <c r="N150" s="83">
        <f>M150/L150*100</f>
        <v>9.4078083333333336</v>
      </c>
      <c r="O150" s="54">
        <v>240000</v>
      </c>
      <c r="P150" s="54">
        <v>22578.74</v>
      </c>
      <c r="Q150" s="54">
        <v>122000</v>
      </c>
      <c r="R150" s="54">
        <v>11502.38</v>
      </c>
      <c r="S150" s="54">
        <v>4000</v>
      </c>
      <c r="T150" s="54">
        <v>1685</v>
      </c>
      <c r="U150" s="54">
        <v>0</v>
      </c>
      <c r="V150" s="54">
        <v>0</v>
      </c>
      <c r="W150" s="117"/>
      <c r="X150" s="117"/>
      <c r="Y150" s="54"/>
      <c r="Z150" s="54"/>
      <c r="AA150" s="95">
        <f t="shared" si="92"/>
        <v>1506300</v>
      </c>
      <c r="AB150" s="61">
        <f t="shared" si="93"/>
        <v>294816.95</v>
      </c>
      <c r="AC150" s="91">
        <f t="shared" ref="AC150:AC158" si="94">AB150/AA150*100</f>
        <v>19.572259841996946</v>
      </c>
    </row>
    <row r="151" spans="1:29" s="109" customFormat="1" ht="21.75" customHeight="1" x14ac:dyDescent="0.25">
      <c r="A151" s="108" t="s">
        <v>244</v>
      </c>
      <c r="B151" s="34" t="s">
        <v>245</v>
      </c>
      <c r="C151" s="100">
        <v>473000</v>
      </c>
      <c r="D151" s="100">
        <v>96807.64</v>
      </c>
      <c r="E151" s="80">
        <f t="shared" si="89"/>
        <v>20.46673150105708</v>
      </c>
      <c r="F151" s="100">
        <v>0</v>
      </c>
      <c r="G151" s="100">
        <v>0</v>
      </c>
      <c r="H151" s="100">
        <v>0</v>
      </c>
      <c r="I151" s="100">
        <v>0</v>
      </c>
      <c r="J151" s="100">
        <v>0</v>
      </c>
      <c r="K151" s="100">
        <v>0</v>
      </c>
      <c r="L151" s="100">
        <v>0</v>
      </c>
      <c r="M151" s="100">
        <v>0</v>
      </c>
      <c r="N151" s="80">
        <v>0</v>
      </c>
      <c r="O151" s="100">
        <v>0</v>
      </c>
      <c r="P151" s="100">
        <v>0</v>
      </c>
      <c r="Q151" s="100">
        <v>0</v>
      </c>
      <c r="R151" s="100">
        <v>0</v>
      </c>
      <c r="S151" s="100">
        <v>0</v>
      </c>
      <c r="T151" s="100">
        <v>0</v>
      </c>
      <c r="U151" s="100">
        <v>0</v>
      </c>
      <c r="V151" s="100">
        <v>0</v>
      </c>
      <c r="W151" s="116">
        <v>0</v>
      </c>
      <c r="X151" s="116">
        <v>0</v>
      </c>
      <c r="Y151" s="100"/>
      <c r="Z151" s="100"/>
      <c r="AA151" s="57">
        <f t="shared" si="92"/>
        <v>473000</v>
      </c>
      <c r="AB151" s="58">
        <f t="shared" si="93"/>
        <v>96807.64</v>
      </c>
      <c r="AC151" s="91">
        <f>AB151/AA151*100</f>
        <v>20.46673150105708</v>
      </c>
    </row>
    <row r="152" spans="1:29" s="109" customFormat="1" ht="21.75" customHeight="1" x14ac:dyDescent="0.25">
      <c r="A152" s="108" t="s">
        <v>246</v>
      </c>
      <c r="B152" s="34" t="s">
        <v>247</v>
      </c>
      <c r="C152" s="100">
        <v>700000</v>
      </c>
      <c r="D152" s="100">
        <v>9897.6</v>
      </c>
      <c r="E152" s="80">
        <f t="shared" si="89"/>
        <v>1.4139428571428572</v>
      </c>
      <c r="F152" s="100">
        <v>0</v>
      </c>
      <c r="G152" s="100">
        <v>0</v>
      </c>
      <c r="H152" s="100">
        <v>0</v>
      </c>
      <c r="I152" s="100">
        <v>0</v>
      </c>
      <c r="J152" s="100">
        <v>0</v>
      </c>
      <c r="K152" s="100">
        <v>0</v>
      </c>
      <c r="L152" s="100">
        <v>0</v>
      </c>
      <c r="M152" s="100">
        <v>0</v>
      </c>
      <c r="N152" s="80">
        <v>0</v>
      </c>
      <c r="O152" s="100">
        <v>0</v>
      </c>
      <c r="P152" s="100">
        <v>0</v>
      </c>
      <c r="Q152" s="100">
        <v>0</v>
      </c>
      <c r="R152" s="100">
        <v>0</v>
      </c>
      <c r="S152" s="100">
        <v>0</v>
      </c>
      <c r="T152" s="100">
        <v>0</v>
      </c>
      <c r="U152" s="100">
        <v>0</v>
      </c>
      <c r="V152" s="100">
        <v>0</v>
      </c>
      <c r="W152" s="116">
        <v>0</v>
      </c>
      <c r="X152" s="116">
        <v>0</v>
      </c>
      <c r="Y152" s="100"/>
      <c r="Z152" s="100"/>
      <c r="AA152" s="57">
        <f t="shared" si="92"/>
        <v>700000</v>
      </c>
      <c r="AB152" s="58">
        <f t="shared" si="93"/>
        <v>9897.6</v>
      </c>
      <c r="AC152" s="91">
        <f>AB152/AA152*100</f>
        <v>1.4139428571428572</v>
      </c>
    </row>
    <row r="153" spans="1:29" s="109" customFormat="1" ht="21.75" hidden="1" customHeight="1" x14ac:dyDescent="0.25">
      <c r="A153" s="108" t="s">
        <v>252</v>
      </c>
      <c r="B153" s="34" t="s">
        <v>253</v>
      </c>
      <c r="C153" s="100">
        <v>0</v>
      </c>
      <c r="D153" s="100">
        <v>0</v>
      </c>
      <c r="E153" s="80">
        <v>0</v>
      </c>
      <c r="F153" s="100">
        <v>0</v>
      </c>
      <c r="G153" s="100">
        <v>0</v>
      </c>
      <c r="H153" s="100">
        <v>0</v>
      </c>
      <c r="I153" s="100">
        <v>0</v>
      </c>
      <c r="J153" s="100">
        <v>0</v>
      </c>
      <c r="K153" s="100">
        <v>0</v>
      </c>
      <c r="L153" s="100">
        <v>0</v>
      </c>
      <c r="M153" s="100">
        <v>0</v>
      </c>
      <c r="N153" s="80">
        <v>0</v>
      </c>
      <c r="O153" s="100">
        <v>0</v>
      </c>
      <c r="P153" s="100">
        <v>0</v>
      </c>
      <c r="Q153" s="100">
        <v>0</v>
      </c>
      <c r="R153" s="100">
        <v>0</v>
      </c>
      <c r="S153" s="100">
        <v>0</v>
      </c>
      <c r="T153" s="100">
        <v>0</v>
      </c>
      <c r="U153" s="100">
        <v>0</v>
      </c>
      <c r="V153" s="100">
        <v>0</v>
      </c>
      <c r="W153" s="116">
        <v>0</v>
      </c>
      <c r="X153" s="116">
        <v>0</v>
      </c>
      <c r="Y153" s="100"/>
      <c r="Z153" s="100"/>
      <c r="AA153" s="57">
        <f t="shared" si="92"/>
        <v>0</v>
      </c>
      <c r="AB153" s="58">
        <f t="shared" si="93"/>
        <v>0</v>
      </c>
      <c r="AC153" s="91" t="e">
        <f>AB153/AA153*100</f>
        <v>#DIV/0!</v>
      </c>
    </row>
    <row r="154" spans="1:29" s="109" customFormat="1" ht="21.75" customHeight="1" x14ac:dyDescent="0.25">
      <c r="A154" s="108" t="s">
        <v>185</v>
      </c>
      <c r="B154" s="34" t="s">
        <v>186</v>
      </c>
      <c r="C154" s="100">
        <v>0</v>
      </c>
      <c r="D154" s="100">
        <v>0</v>
      </c>
      <c r="E154" s="80">
        <v>0</v>
      </c>
      <c r="F154" s="100">
        <v>0</v>
      </c>
      <c r="G154" s="100">
        <v>0</v>
      </c>
      <c r="H154" s="100">
        <v>0</v>
      </c>
      <c r="I154" s="100">
        <v>0</v>
      </c>
      <c r="J154" s="100">
        <v>0</v>
      </c>
      <c r="K154" s="100">
        <v>0</v>
      </c>
      <c r="L154" s="100">
        <v>180900</v>
      </c>
      <c r="M154" s="100">
        <v>0</v>
      </c>
      <c r="N154" s="80">
        <v>0</v>
      </c>
      <c r="O154" s="100">
        <v>180900</v>
      </c>
      <c r="P154" s="100">
        <v>0</v>
      </c>
      <c r="Q154" s="100">
        <v>0</v>
      </c>
      <c r="R154" s="100">
        <v>0</v>
      </c>
      <c r="S154" s="100">
        <v>0</v>
      </c>
      <c r="T154" s="100">
        <v>0</v>
      </c>
      <c r="U154" s="100">
        <v>0</v>
      </c>
      <c r="V154" s="100">
        <v>0</v>
      </c>
      <c r="W154" s="116">
        <v>0</v>
      </c>
      <c r="X154" s="116">
        <v>0</v>
      </c>
      <c r="Y154" s="100"/>
      <c r="Z154" s="100"/>
      <c r="AA154" s="57">
        <f t="shared" si="92"/>
        <v>180900</v>
      </c>
      <c r="AB154" s="58">
        <f t="shared" si="93"/>
        <v>0</v>
      </c>
      <c r="AC154" s="91">
        <f t="shared" si="94"/>
        <v>0</v>
      </c>
    </row>
    <row r="155" spans="1:29" s="16" customFormat="1" ht="19.5" customHeight="1" x14ac:dyDescent="0.2">
      <c r="A155" s="15" t="s">
        <v>322</v>
      </c>
      <c r="B155" s="34" t="s">
        <v>323</v>
      </c>
      <c r="C155" s="51">
        <v>350000</v>
      </c>
      <c r="D155" s="51">
        <v>34781.730000000003</v>
      </c>
      <c r="E155" s="80">
        <f t="shared" si="89"/>
        <v>9.9376371428571435</v>
      </c>
      <c r="F155" s="51">
        <v>0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0</v>
      </c>
      <c r="N155" s="80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113">
        <v>0</v>
      </c>
      <c r="X155" s="113">
        <v>0</v>
      </c>
      <c r="Y155" s="51"/>
      <c r="Z155" s="51"/>
      <c r="AA155" s="59">
        <f t="shared" si="92"/>
        <v>350000</v>
      </c>
      <c r="AB155" s="60">
        <f t="shared" si="93"/>
        <v>34781.730000000003</v>
      </c>
      <c r="AC155" s="89">
        <f t="shared" si="94"/>
        <v>9.9376371428571435</v>
      </c>
    </row>
    <row r="156" spans="1:29" s="13" customFormat="1" ht="19.5" hidden="1" customHeight="1" x14ac:dyDescent="0.2">
      <c r="A156" s="14" t="s">
        <v>240</v>
      </c>
      <c r="B156" s="33" t="s">
        <v>241</v>
      </c>
      <c r="C156" s="53"/>
      <c r="D156" s="53">
        <v>0</v>
      </c>
      <c r="E156" s="83" t="e">
        <f t="shared" si="89"/>
        <v>#DIV/0!</v>
      </c>
      <c r="F156" s="53"/>
      <c r="G156" s="53"/>
      <c r="H156" s="53"/>
      <c r="I156" s="53"/>
      <c r="J156" s="53"/>
      <c r="K156" s="53"/>
      <c r="L156" s="53"/>
      <c r="M156" s="53"/>
      <c r="N156" s="83">
        <v>0</v>
      </c>
      <c r="O156" s="53"/>
      <c r="P156" s="53"/>
      <c r="Q156" s="53"/>
      <c r="R156" s="53"/>
      <c r="S156" s="53"/>
      <c r="T156" s="53"/>
      <c r="U156" s="53"/>
      <c r="V156" s="53"/>
      <c r="W156" s="114"/>
      <c r="X156" s="114"/>
      <c r="Y156" s="53"/>
      <c r="Z156" s="53"/>
      <c r="AA156" s="55">
        <f t="shared" si="92"/>
        <v>0</v>
      </c>
      <c r="AB156" s="56">
        <f t="shared" si="93"/>
        <v>0</v>
      </c>
      <c r="AC156" s="89" t="e">
        <f>AB156/AA156*100</f>
        <v>#DIV/0!</v>
      </c>
    </row>
    <row r="157" spans="1:29" s="16" customFormat="1" ht="18" customHeight="1" x14ac:dyDescent="0.2">
      <c r="A157" s="15" t="s">
        <v>158</v>
      </c>
      <c r="B157" s="34" t="s">
        <v>162</v>
      </c>
      <c r="C157" s="51">
        <v>3593500</v>
      </c>
      <c r="D157" s="51">
        <v>0</v>
      </c>
      <c r="E157" s="80">
        <v>0</v>
      </c>
      <c r="F157" s="51">
        <v>0</v>
      </c>
      <c r="G157" s="51">
        <v>0</v>
      </c>
      <c r="H157" s="51">
        <v>0</v>
      </c>
      <c r="I157" s="51">
        <v>0</v>
      </c>
      <c r="J157" s="51">
        <v>0</v>
      </c>
      <c r="K157" s="51">
        <v>0</v>
      </c>
      <c r="L157" s="51">
        <v>0</v>
      </c>
      <c r="M157" s="51">
        <v>0</v>
      </c>
      <c r="N157" s="80">
        <v>0</v>
      </c>
      <c r="O157" s="51">
        <v>0</v>
      </c>
      <c r="P157" s="51">
        <v>0</v>
      </c>
      <c r="Q157" s="51">
        <v>0</v>
      </c>
      <c r="R157" s="51">
        <v>0</v>
      </c>
      <c r="S157" s="51">
        <v>0</v>
      </c>
      <c r="T157" s="51">
        <v>0</v>
      </c>
      <c r="U157" s="51">
        <v>0</v>
      </c>
      <c r="V157" s="51">
        <v>0</v>
      </c>
      <c r="W157" s="113">
        <v>0</v>
      </c>
      <c r="X157" s="113">
        <v>0</v>
      </c>
      <c r="Y157" s="51"/>
      <c r="Z157" s="51"/>
      <c r="AA157" s="59">
        <f t="shared" si="92"/>
        <v>3593500</v>
      </c>
      <c r="AB157" s="58">
        <f t="shared" si="93"/>
        <v>0</v>
      </c>
      <c r="AC157" s="89">
        <v>0</v>
      </c>
    </row>
    <row r="158" spans="1:29" s="62" customFormat="1" ht="22.5" customHeight="1" x14ac:dyDescent="0.2">
      <c r="A158" s="148" t="s">
        <v>17</v>
      </c>
      <c r="B158" s="149"/>
      <c r="C158" s="69">
        <f>C12+C16+C46+C50+C100+C108+C119+C125+C147</f>
        <v>446886334.26999998</v>
      </c>
      <c r="D158" s="69">
        <f>D12+D16+D46+D50+D100+D108+D119+D125+D147</f>
        <v>120106505.55</v>
      </c>
      <c r="E158" s="85">
        <f t="shared" si="89"/>
        <v>26.876298588587854</v>
      </c>
      <c r="F158" s="69">
        <f t="shared" ref="F158:K158" si="95">F12+F16+F46+F50+F100+F108+F119+F125+F147</f>
        <v>297058800.26999998</v>
      </c>
      <c r="G158" s="69">
        <f t="shared" si="95"/>
        <v>79664642.474000007</v>
      </c>
      <c r="H158" s="69">
        <f t="shared" si="95"/>
        <v>31755400</v>
      </c>
      <c r="I158" s="69">
        <f t="shared" si="95"/>
        <v>14056805.310000002</v>
      </c>
      <c r="J158" s="69">
        <f t="shared" si="95"/>
        <v>2048302</v>
      </c>
      <c r="K158" s="69">
        <f t="shared" si="95"/>
        <v>215541.11</v>
      </c>
      <c r="L158" s="69">
        <f>L12+L16+L46+L50+L100+L108+L119+L125+L147</f>
        <v>44113000</v>
      </c>
      <c r="M158" s="69">
        <f>M12+M16+M46+M50+M100+M108+M119+M125+M147</f>
        <v>4557328.17</v>
      </c>
      <c r="N158" s="85">
        <f>M158/L158*100</f>
        <v>10.331032054043025</v>
      </c>
      <c r="O158" s="69">
        <f t="shared" ref="O158:X158" si="96">O12+O16+O46+O50+O100+O108+O119+O125+O147</f>
        <v>6949600</v>
      </c>
      <c r="P158" s="69">
        <f t="shared" si="96"/>
        <v>2004127.0600000003</v>
      </c>
      <c r="Q158" s="69">
        <f t="shared" si="96"/>
        <v>1156300</v>
      </c>
      <c r="R158" s="69">
        <f t="shared" si="96"/>
        <v>278308.80000000005</v>
      </c>
      <c r="S158" s="69">
        <f t="shared" si="96"/>
        <v>409700</v>
      </c>
      <c r="T158" s="69">
        <f t="shared" si="96"/>
        <v>64774.920000000006</v>
      </c>
      <c r="U158" s="69">
        <f t="shared" si="96"/>
        <v>37163400</v>
      </c>
      <c r="V158" s="69">
        <f t="shared" si="96"/>
        <v>2553201.11</v>
      </c>
      <c r="W158" s="137">
        <f t="shared" si="96"/>
        <v>37155500</v>
      </c>
      <c r="X158" s="137">
        <f t="shared" si="96"/>
        <v>2388900</v>
      </c>
      <c r="Y158" s="69" t="e">
        <f>Y12+Y16+Y50+Y100+Y108+Y119+Y125+Y147</f>
        <v>#REF!</v>
      </c>
      <c r="Z158" s="69" t="e">
        <f>Z12+Z16+Z50+Z100+Z108+Z119+Z125+Z147</f>
        <v>#REF!</v>
      </c>
      <c r="AA158" s="69">
        <f>AA12+AA16+AA46+AA50+AA100+AA108+AA119+AA125+AA147</f>
        <v>490999334.26999998</v>
      </c>
      <c r="AB158" s="69">
        <f>AB12+AB16+AB46+AB50+AB100+AB108+AB119+AB125+AB147</f>
        <v>124663833.71999997</v>
      </c>
      <c r="AC158" s="93">
        <f t="shared" si="94"/>
        <v>25.389817260209863</v>
      </c>
    </row>
    <row r="159" spans="1:29" s="62" customFormat="1" ht="36" customHeight="1" x14ac:dyDescent="0.2">
      <c r="A159" s="70" t="s">
        <v>163</v>
      </c>
      <c r="B159" s="33" t="s">
        <v>164</v>
      </c>
      <c r="C159" s="55">
        <v>600000</v>
      </c>
      <c r="D159" s="55">
        <v>400000</v>
      </c>
      <c r="E159" s="86">
        <f>D159/C159*100</f>
        <v>66.666666666666657</v>
      </c>
      <c r="F159" s="55">
        <v>0</v>
      </c>
      <c r="G159" s="55">
        <v>0</v>
      </c>
      <c r="H159" s="55">
        <v>0</v>
      </c>
      <c r="I159" s="55">
        <v>0</v>
      </c>
      <c r="J159" s="55">
        <v>500000</v>
      </c>
      <c r="K159" s="55">
        <v>300000</v>
      </c>
      <c r="L159" s="55">
        <v>0</v>
      </c>
      <c r="M159" s="55">
        <v>0</v>
      </c>
      <c r="N159" s="82">
        <v>0</v>
      </c>
      <c r="O159" s="55">
        <v>0</v>
      </c>
      <c r="P159" s="55">
        <v>0</v>
      </c>
      <c r="Q159" s="55">
        <v>0</v>
      </c>
      <c r="R159" s="55">
        <v>0</v>
      </c>
      <c r="S159" s="55">
        <v>0</v>
      </c>
      <c r="T159" s="55">
        <v>0</v>
      </c>
      <c r="U159" s="55">
        <v>0</v>
      </c>
      <c r="V159" s="55">
        <v>0</v>
      </c>
      <c r="W159" s="55">
        <v>0</v>
      </c>
      <c r="X159" s="55">
        <v>0</v>
      </c>
      <c r="Y159" s="55"/>
      <c r="Z159" s="55"/>
      <c r="AA159" s="55">
        <f t="shared" ref="AA159:AB161" si="97">C159+L159</f>
        <v>600000</v>
      </c>
      <c r="AB159" s="71">
        <f t="shared" si="97"/>
        <v>400000</v>
      </c>
      <c r="AC159" s="94">
        <f>AB159/AA159*100</f>
        <v>66.666666666666657</v>
      </c>
    </row>
    <row r="160" spans="1:29" s="62" customFormat="1" ht="46.5" customHeight="1" x14ac:dyDescent="0.2">
      <c r="A160" s="70" t="s">
        <v>249</v>
      </c>
      <c r="B160" s="33" t="s">
        <v>248</v>
      </c>
      <c r="C160" s="55">
        <v>448500</v>
      </c>
      <c r="D160" s="55">
        <v>111900</v>
      </c>
      <c r="E160" s="86">
        <f>D160/C160*100</f>
        <v>24.949832775919734</v>
      </c>
      <c r="F160" s="55">
        <v>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86">
        <v>0</v>
      </c>
      <c r="O160" s="55">
        <v>0</v>
      </c>
      <c r="P160" s="55">
        <v>0</v>
      </c>
      <c r="Q160" s="55">
        <v>0</v>
      </c>
      <c r="R160" s="55">
        <v>0</v>
      </c>
      <c r="S160" s="55">
        <v>0</v>
      </c>
      <c r="T160" s="55">
        <v>0</v>
      </c>
      <c r="U160" s="55">
        <v>0</v>
      </c>
      <c r="V160" s="55">
        <v>0</v>
      </c>
      <c r="W160" s="114">
        <v>0</v>
      </c>
      <c r="X160" s="114">
        <v>0</v>
      </c>
      <c r="Y160" s="55" t="e">
        <f ca="1">#REF!+Y161</f>
        <v>#REF!</v>
      </c>
      <c r="Z160" s="55" t="e">
        <f ca="1">#REF!+Z161</f>
        <v>#REF!</v>
      </c>
      <c r="AA160" s="55">
        <f t="shared" si="97"/>
        <v>448500</v>
      </c>
      <c r="AB160" s="71">
        <f t="shared" si="97"/>
        <v>111900</v>
      </c>
      <c r="AC160" s="94">
        <f>AB160/AA160*100</f>
        <v>24.949832775919734</v>
      </c>
    </row>
    <row r="161" spans="1:32" s="62" customFormat="1" ht="23.25" hidden="1" customHeight="1" x14ac:dyDescent="0.2">
      <c r="A161" s="70" t="s">
        <v>255</v>
      </c>
      <c r="B161" s="33" t="s">
        <v>256</v>
      </c>
      <c r="C161" s="55">
        <v>0</v>
      </c>
      <c r="D161" s="55">
        <v>0</v>
      </c>
      <c r="E161" s="86">
        <v>0</v>
      </c>
      <c r="F161" s="55">
        <v>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82" t="e">
        <f>M161/L161*100</f>
        <v>#DIV/0!</v>
      </c>
      <c r="O161" s="55">
        <v>0</v>
      </c>
      <c r="P161" s="55">
        <v>0</v>
      </c>
      <c r="Q161" s="55">
        <v>0</v>
      </c>
      <c r="R161" s="55">
        <v>0</v>
      </c>
      <c r="S161" s="55">
        <v>0</v>
      </c>
      <c r="T161" s="55">
        <v>0</v>
      </c>
      <c r="U161" s="55">
        <v>0</v>
      </c>
      <c r="V161" s="55">
        <v>0</v>
      </c>
      <c r="W161" s="114">
        <v>0</v>
      </c>
      <c r="X161" s="114">
        <v>0</v>
      </c>
      <c r="Y161" s="55" t="e">
        <f ca="1">#REF!+Y162</f>
        <v>#REF!</v>
      </c>
      <c r="Z161" s="55" t="e">
        <f ca="1">#REF!+Z162</f>
        <v>#REF!</v>
      </c>
      <c r="AA161" s="55">
        <f t="shared" si="97"/>
        <v>0</v>
      </c>
      <c r="AB161" s="71">
        <f t="shared" si="97"/>
        <v>0</v>
      </c>
      <c r="AC161" s="94" t="e">
        <f>AB161/AA161*100</f>
        <v>#DIV/0!</v>
      </c>
    </row>
    <row r="162" spans="1:32" s="67" customFormat="1" ht="25.5" customHeight="1" x14ac:dyDescent="0.25">
      <c r="A162" s="158" t="s">
        <v>204</v>
      </c>
      <c r="B162" s="159"/>
      <c r="C162" s="72">
        <f>C159+C160+C161</f>
        <v>1048500</v>
      </c>
      <c r="D162" s="72">
        <f>D159+D160+D161</f>
        <v>511900</v>
      </c>
      <c r="E162" s="87">
        <f>D162/C162*100</f>
        <v>48.822126847877925</v>
      </c>
      <c r="F162" s="72">
        <f t="shared" ref="F162:K162" si="98">F159+F160+F161</f>
        <v>0</v>
      </c>
      <c r="G162" s="72">
        <f t="shared" si="98"/>
        <v>0</v>
      </c>
      <c r="H162" s="72">
        <f t="shared" si="98"/>
        <v>0</v>
      </c>
      <c r="I162" s="72">
        <f t="shared" si="98"/>
        <v>0</v>
      </c>
      <c r="J162" s="72">
        <f t="shared" si="98"/>
        <v>500000</v>
      </c>
      <c r="K162" s="137">
        <f t="shared" si="98"/>
        <v>300000</v>
      </c>
      <c r="L162" s="72">
        <f>L159+L160+L161</f>
        <v>0</v>
      </c>
      <c r="M162" s="72">
        <f>M159+M160+M161</f>
        <v>0</v>
      </c>
      <c r="N162" s="87">
        <v>0</v>
      </c>
      <c r="O162" s="72">
        <f t="shared" ref="O162:X162" si="99">O159+O160+O161</f>
        <v>0</v>
      </c>
      <c r="P162" s="72">
        <f t="shared" si="99"/>
        <v>0</v>
      </c>
      <c r="Q162" s="72">
        <f t="shared" si="99"/>
        <v>0</v>
      </c>
      <c r="R162" s="72">
        <f t="shared" si="99"/>
        <v>0</v>
      </c>
      <c r="S162" s="72">
        <f t="shared" si="99"/>
        <v>0</v>
      </c>
      <c r="T162" s="72">
        <f t="shared" si="99"/>
        <v>0</v>
      </c>
      <c r="U162" s="72">
        <f t="shared" si="99"/>
        <v>0</v>
      </c>
      <c r="V162" s="137">
        <f t="shared" si="99"/>
        <v>0</v>
      </c>
      <c r="W162" s="137">
        <f t="shared" si="99"/>
        <v>0</v>
      </c>
      <c r="X162" s="137">
        <f t="shared" si="99"/>
        <v>0</v>
      </c>
      <c r="Y162" s="137">
        <f ca="1">Y159+Y161</f>
        <v>0</v>
      </c>
      <c r="Z162" s="137">
        <f ca="1">Z159+Z161</f>
        <v>0</v>
      </c>
      <c r="AA162" s="137">
        <f>AA159+AA160+AA161</f>
        <v>1048500</v>
      </c>
      <c r="AB162" s="137">
        <f>AB159+AB160+AB161</f>
        <v>511900</v>
      </c>
      <c r="AC162" s="138">
        <f>AB162/AA162*100</f>
        <v>48.822126847877925</v>
      </c>
    </row>
    <row r="163" spans="1:32" s="62" customFormat="1" ht="29.25" customHeight="1" x14ac:dyDescent="0.2">
      <c r="A163" s="148" t="s">
        <v>205</v>
      </c>
      <c r="B163" s="149"/>
      <c r="C163" s="69">
        <f>C158+C162</f>
        <v>447934834.26999998</v>
      </c>
      <c r="D163" s="69">
        <f>D158+D162</f>
        <v>120618405.55</v>
      </c>
      <c r="E163" s="85">
        <f>D163/C163*100</f>
        <v>26.927668116406256</v>
      </c>
      <c r="F163" s="69">
        <f t="shared" ref="F163:K163" si="100">F158+F162</f>
        <v>297058800.26999998</v>
      </c>
      <c r="G163" s="69">
        <f t="shared" si="100"/>
        <v>79664642.474000007</v>
      </c>
      <c r="H163" s="69">
        <f t="shared" si="100"/>
        <v>31755400</v>
      </c>
      <c r="I163" s="69">
        <f t="shared" si="100"/>
        <v>14056805.310000002</v>
      </c>
      <c r="J163" s="69">
        <f t="shared" si="100"/>
        <v>2548302</v>
      </c>
      <c r="K163" s="137">
        <f t="shared" si="100"/>
        <v>515541.11</v>
      </c>
      <c r="L163" s="69">
        <f>L158+L162</f>
        <v>44113000</v>
      </c>
      <c r="M163" s="69">
        <f>M158+M162</f>
        <v>4557328.17</v>
      </c>
      <c r="N163" s="85">
        <f>M163/L163*100</f>
        <v>10.331032054043025</v>
      </c>
      <c r="O163" s="69">
        <f t="shared" ref="O163:AB163" si="101">O158+O162</f>
        <v>6949600</v>
      </c>
      <c r="P163" s="69">
        <f t="shared" si="101"/>
        <v>2004127.0600000003</v>
      </c>
      <c r="Q163" s="69">
        <f t="shared" si="101"/>
        <v>1156300</v>
      </c>
      <c r="R163" s="69">
        <f t="shared" si="101"/>
        <v>278308.80000000005</v>
      </c>
      <c r="S163" s="69">
        <f t="shared" si="101"/>
        <v>409700</v>
      </c>
      <c r="T163" s="69">
        <f t="shared" si="101"/>
        <v>64774.920000000006</v>
      </c>
      <c r="U163" s="69">
        <f t="shared" si="101"/>
        <v>37163400</v>
      </c>
      <c r="V163" s="137">
        <f t="shared" si="101"/>
        <v>2553201.11</v>
      </c>
      <c r="W163" s="137">
        <f t="shared" si="101"/>
        <v>37155500</v>
      </c>
      <c r="X163" s="137">
        <f t="shared" si="101"/>
        <v>2388900</v>
      </c>
      <c r="Y163" s="137">
        <f t="shared" ca="1" si="101"/>
        <v>342148352.97000003</v>
      </c>
      <c r="Z163" s="137">
        <f t="shared" ca="1" si="101"/>
        <v>342148352.97000003</v>
      </c>
      <c r="AA163" s="137">
        <f t="shared" si="101"/>
        <v>492047834.26999998</v>
      </c>
      <c r="AB163" s="137">
        <f t="shared" si="101"/>
        <v>125175733.71999997</v>
      </c>
      <c r="AC163" s="138">
        <f>AB163/AA163*100</f>
        <v>25.439748943455903</v>
      </c>
    </row>
    <row r="164" spans="1:32" s="2" customFormat="1" ht="9" customHeight="1" x14ac:dyDescent="0.2">
      <c r="A164" s="3"/>
      <c r="C164" s="7"/>
      <c r="D164" s="7"/>
      <c r="E164" s="4"/>
      <c r="F164" s="7"/>
      <c r="G164" s="7"/>
      <c r="H164" s="7"/>
      <c r="I164" s="7"/>
      <c r="J164" s="7"/>
      <c r="K164" s="7"/>
      <c r="L164" s="7"/>
      <c r="M164" s="7"/>
      <c r="N164" s="4"/>
      <c r="O164" s="7"/>
      <c r="P164" s="7"/>
      <c r="Q164" s="7"/>
      <c r="R164" s="7"/>
      <c r="S164" s="7"/>
      <c r="T164" s="7"/>
      <c r="U164" s="7"/>
      <c r="V164" s="7"/>
      <c r="W164" s="110"/>
      <c r="X164" s="110"/>
      <c r="Y164" s="7"/>
      <c r="Z164" s="7"/>
      <c r="AA164" s="27"/>
      <c r="AB164" s="7"/>
      <c r="AC164" s="4"/>
      <c r="AD164" s="7"/>
      <c r="AE164" s="7"/>
      <c r="AF164" s="7"/>
    </row>
    <row r="165" spans="1:32" s="2" customFormat="1" ht="13.5" customHeight="1" x14ac:dyDescent="0.2">
      <c r="A165" s="3"/>
      <c r="C165" s="7"/>
      <c r="D165" s="7"/>
      <c r="E165" s="4"/>
      <c r="F165" s="7"/>
      <c r="G165" s="7"/>
      <c r="H165" s="7"/>
      <c r="I165" s="7"/>
      <c r="J165" s="7"/>
      <c r="K165" s="7"/>
      <c r="L165" s="7"/>
      <c r="M165" s="7"/>
      <c r="N165" s="4"/>
      <c r="O165" s="7"/>
      <c r="P165" s="7"/>
      <c r="Q165" s="7"/>
      <c r="R165" s="7"/>
      <c r="S165" s="7"/>
      <c r="T165" s="7"/>
      <c r="U165" s="7"/>
      <c r="V165" s="7"/>
      <c r="W165" s="110"/>
      <c r="X165" s="110"/>
      <c r="Y165" s="7"/>
      <c r="Z165" s="7"/>
      <c r="AA165" s="27"/>
      <c r="AB165" s="7"/>
      <c r="AC165" s="4"/>
      <c r="AD165" s="7"/>
      <c r="AE165" s="7"/>
      <c r="AF165" s="7"/>
    </row>
    <row r="166" spans="1:32" s="141" customFormat="1" ht="17.25" customHeight="1" x14ac:dyDescent="0.25">
      <c r="B166" s="146" t="s">
        <v>332</v>
      </c>
      <c r="C166" s="142"/>
      <c r="D166" s="142"/>
      <c r="G166" s="143"/>
      <c r="H166" s="144"/>
      <c r="L166" s="144"/>
      <c r="N166" s="145"/>
      <c r="O166" s="147" t="s">
        <v>333</v>
      </c>
    </row>
    <row r="167" spans="1:32" s="2" customFormat="1" x14ac:dyDescent="0.2">
      <c r="A167" s="3"/>
      <c r="C167" s="7"/>
      <c r="D167" s="7"/>
      <c r="E167" s="4"/>
      <c r="F167" s="7"/>
      <c r="G167" s="7"/>
      <c r="H167" s="7"/>
      <c r="I167" s="7"/>
      <c r="J167" s="7"/>
      <c r="K167" s="7"/>
      <c r="L167" s="7"/>
      <c r="M167" s="7"/>
      <c r="N167" s="4"/>
      <c r="O167" s="7"/>
      <c r="P167" s="7"/>
      <c r="Q167" s="7"/>
      <c r="R167" s="7"/>
      <c r="S167" s="7"/>
      <c r="T167" s="7"/>
      <c r="U167" s="7"/>
      <c r="V167" s="7"/>
      <c r="W167" s="110"/>
      <c r="X167" s="110"/>
      <c r="Y167" s="7"/>
      <c r="Z167" s="7"/>
      <c r="AA167" s="27"/>
      <c r="AB167" s="7"/>
      <c r="AC167" s="4"/>
    </row>
    <row r="168" spans="1:32" s="2" customFormat="1" x14ac:dyDescent="0.2">
      <c r="A168" s="3"/>
      <c r="C168" s="7"/>
      <c r="D168" s="7"/>
      <c r="E168" s="4"/>
      <c r="F168" s="7"/>
      <c r="G168" s="7"/>
      <c r="H168" s="7"/>
      <c r="I168" s="7"/>
      <c r="J168" s="7"/>
      <c r="K168" s="7"/>
      <c r="L168" s="7"/>
      <c r="M168" s="7"/>
      <c r="N168" s="4"/>
      <c r="O168" s="7"/>
      <c r="P168" s="7"/>
      <c r="Q168" s="7"/>
      <c r="R168" s="7"/>
      <c r="S168" s="7"/>
      <c r="T168" s="7"/>
      <c r="U168" s="7"/>
      <c r="V168" s="7"/>
      <c r="W168" s="110"/>
      <c r="X168" s="110"/>
      <c r="Y168" s="7"/>
      <c r="Z168" s="7"/>
      <c r="AA168" s="27"/>
      <c r="AB168" s="7"/>
      <c r="AC168" s="4"/>
    </row>
    <row r="169" spans="1:32" s="2" customFormat="1" x14ac:dyDescent="0.2">
      <c r="A169" s="3"/>
      <c r="C169" s="7"/>
      <c r="D169" s="7"/>
      <c r="E169" s="4"/>
      <c r="F169" s="7"/>
      <c r="G169" s="7"/>
      <c r="H169" s="7"/>
      <c r="I169" s="7"/>
      <c r="J169" s="7"/>
      <c r="K169" s="7"/>
      <c r="L169" s="7"/>
      <c r="M169" s="7"/>
      <c r="N169" s="4"/>
      <c r="O169" s="7"/>
      <c r="P169" s="7"/>
      <c r="Q169" s="7"/>
      <c r="R169" s="7"/>
      <c r="S169" s="7"/>
      <c r="T169" s="7"/>
      <c r="U169" s="7"/>
      <c r="V169" s="7"/>
      <c r="W169" s="110"/>
      <c r="X169" s="110"/>
      <c r="Y169" s="7"/>
      <c r="Z169" s="7"/>
      <c r="AA169" s="27"/>
      <c r="AB169" s="7"/>
      <c r="AC169" s="4"/>
    </row>
    <row r="170" spans="1:32" s="2" customFormat="1" x14ac:dyDescent="0.2">
      <c r="A170" s="3"/>
      <c r="C170" s="7"/>
      <c r="D170" s="7"/>
      <c r="E170" s="4"/>
      <c r="F170" s="7"/>
      <c r="G170" s="7"/>
      <c r="H170" s="7"/>
      <c r="I170" s="7"/>
      <c r="J170" s="7"/>
      <c r="K170" s="7"/>
      <c r="L170" s="7"/>
      <c r="M170" s="7"/>
      <c r="N170" s="4"/>
      <c r="O170" s="7"/>
      <c r="P170" s="7"/>
      <c r="Q170" s="7"/>
      <c r="R170" s="7"/>
      <c r="S170" s="7"/>
      <c r="T170" s="7"/>
      <c r="U170" s="7"/>
      <c r="V170" s="7"/>
      <c r="W170" s="110"/>
      <c r="X170" s="110"/>
      <c r="Y170" s="7"/>
      <c r="Z170" s="7"/>
      <c r="AA170" s="27"/>
      <c r="AB170" s="7"/>
      <c r="AC170" s="4"/>
    </row>
    <row r="171" spans="1:32" s="2" customFormat="1" x14ac:dyDescent="0.2">
      <c r="A171" s="3"/>
      <c r="C171" s="7"/>
      <c r="D171" s="7"/>
      <c r="E171" s="4"/>
      <c r="F171" s="7"/>
      <c r="G171" s="7"/>
      <c r="H171" s="7"/>
      <c r="I171" s="7"/>
      <c r="J171" s="7"/>
      <c r="K171" s="7"/>
      <c r="L171" s="7"/>
      <c r="M171" s="7"/>
      <c r="N171" s="4"/>
      <c r="O171" s="7"/>
      <c r="P171" s="7"/>
      <c r="Q171" s="7"/>
      <c r="R171" s="7"/>
      <c r="S171" s="7"/>
      <c r="T171" s="7"/>
      <c r="U171" s="7"/>
      <c r="V171" s="7"/>
      <c r="W171" s="110"/>
      <c r="X171" s="110"/>
      <c r="Y171" s="7"/>
      <c r="Z171" s="7"/>
      <c r="AA171" s="27"/>
      <c r="AB171" s="7"/>
      <c r="AC171" s="4"/>
    </row>
    <row r="172" spans="1:32" s="2" customFormat="1" x14ac:dyDescent="0.2">
      <c r="A172" s="3"/>
      <c r="C172" s="7"/>
      <c r="D172" s="7"/>
      <c r="E172" s="4"/>
      <c r="F172" s="7"/>
      <c r="G172" s="7"/>
      <c r="H172" s="7"/>
      <c r="I172" s="7"/>
      <c r="J172" s="7"/>
      <c r="K172" s="7"/>
      <c r="L172" s="7"/>
      <c r="M172" s="7"/>
      <c r="N172" s="4"/>
      <c r="O172" s="7"/>
      <c r="P172" s="7"/>
      <c r="Q172" s="7"/>
      <c r="R172" s="7"/>
      <c r="S172" s="7"/>
      <c r="T172" s="7"/>
      <c r="U172" s="7"/>
      <c r="V172" s="7"/>
      <c r="W172" s="110"/>
      <c r="X172" s="110"/>
      <c r="Y172" s="7"/>
      <c r="Z172" s="7"/>
      <c r="AA172" s="27"/>
      <c r="AB172" s="7"/>
      <c r="AC172" s="4"/>
    </row>
    <row r="173" spans="1:32" s="2" customFormat="1" x14ac:dyDescent="0.2">
      <c r="A173" s="3"/>
      <c r="C173" s="7"/>
      <c r="D173" s="7"/>
      <c r="E173" s="4"/>
      <c r="F173" s="7"/>
      <c r="G173" s="7"/>
      <c r="H173" s="7"/>
      <c r="I173" s="7"/>
      <c r="J173" s="7"/>
      <c r="K173" s="7"/>
      <c r="L173" s="7"/>
      <c r="M173" s="7"/>
      <c r="N173" s="4"/>
      <c r="O173" s="7"/>
      <c r="P173" s="7"/>
      <c r="Q173" s="7"/>
      <c r="R173" s="7"/>
      <c r="S173" s="7"/>
      <c r="T173" s="7"/>
      <c r="U173" s="7"/>
      <c r="V173" s="7"/>
      <c r="W173" s="110"/>
      <c r="X173" s="110"/>
      <c r="Y173" s="7"/>
      <c r="Z173" s="7"/>
      <c r="AA173" s="27"/>
      <c r="AB173" s="7"/>
      <c r="AC173" s="4"/>
    </row>
    <row r="174" spans="1:32" s="2" customFormat="1" x14ac:dyDescent="0.2">
      <c r="A174" s="3"/>
      <c r="C174" s="7"/>
      <c r="D174" s="7"/>
      <c r="E174" s="4"/>
      <c r="F174" s="7"/>
      <c r="G174" s="7"/>
      <c r="H174" s="7"/>
      <c r="I174" s="7"/>
      <c r="J174" s="7"/>
      <c r="K174" s="7"/>
      <c r="L174" s="7"/>
      <c r="M174" s="7"/>
      <c r="N174" s="4"/>
      <c r="O174" s="7"/>
      <c r="P174" s="7"/>
      <c r="Q174" s="7"/>
      <c r="R174" s="7"/>
      <c r="S174" s="7"/>
      <c r="T174" s="7"/>
      <c r="U174" s="7"/>
      <c r="V174" s="7"/>
      <c r="W174" s="110"/>
      <c r="X174" s="110"/>
      <c r="Y174" s="7"/>
      <c r="Z174" s="7"/>
      <c r="AA174" s="27"/>
      <c r="AB174" s="7"/>
      <c r="AC174" s="4"/>
    </row>
    <row r="175" spans="1:32" s="2" customFormat="1" x14ac:dyDescent="0.2">
      <c r="A175" s="3"/>
      <c r="C175" s="7"/>
      <c r="D175" s="7"/>
      <c r="E175" s="4"/>
      <c r="F175" s="7"/>
      <c r="G175" s="7"/>
      <c r="H175" s="7"/>
      <c r="I175" s="7"/>
      <c r="J175" s="7"/>
      <c r="K175" s="7"/>
      <c r="L175" s="7"/>
      <c r="M175" s="7"/>
      <c r="N175" s="4"/>
      <c r="O175" s="7"/>
      <c r="P175" s="7"/>
      <c r="Q175" s="7"/>
      <c r="R175" s="7"/>
      <c r="S175" s="7"/>
      <c r="T175" s="7"/>
      <c r="U175" s="7"/>
      <c r="V175" s="7"/>
      <c r="W175" s="110"/>
      <c r="X175" s="110"/>
      <c r="Y175" s="7"/>
      <c r="Z175" s="7"/>
      <c r="AA175" s="27"/>
      <c r="AB175" s="7"/>
      <c r="AC175" s="4"/>
    </row>
    <row r="176" spans="1:32" s="2" customFormat="1" x14ac:dyDescent="0.2">
      <c r="A176" s="3"/>
      <c r="C176" s="7"/>
      <c r="D176" s="7"/>
      <c r="E176" s="4"/>
      <c r="F176" s="7"/>
      <c r="G176" s="7"/>
      <c r="H176" s="7"/>
      <c r="I176" s="7"/>
      <c r="J176" s="7"/>
      <c r="K176" s="7"/>
      <c r="L176" s="7"/>
      <c r="M176" s="7"/>
      <c r="N176" s="4"/>
      <c r="O176" s="7"/>
      <c r="P176" s="7"/>
      <c r="Q176" s="7"/>
      <c r="R176" s="7"/>
      <c r="S176" s="7"/>
      <c r="T176" s="7"/>
      <c r="U176" s="7"/>
      <c r="V176" s="7"/>
      <c r="W176" s="110"/>
      <c r="X176" s="110"/>
      <c r="Y176" s="7"/>
      <c r="Z176" s="7"/>
      <c r="AA176" s="27"/>
      <c r="AB176" s="7"/>
      <c r="AC176" s="4"/>
    </row>
    <row r="177" spans="1:29" s="2" customFormat="1" x14ac:dyDescent="0.2">
      <c r="A177" s="3"/>
      <c r="C177" s="7"/>
      <c r="D177" s="7"/>
      <c r="E177" s="4"/>
      <c r="F177" s="7"/>
      <c r="G177" s="7"/>
      <c r="H177" s="7"/>
      <c r="I177" s="7"/>
      <c r="J177" s="7"/>
      <c r="K177" s="7"/>
      <c r="L177" s="7"/>
      <c r="M177" s="7"/>
      <c r="N177" s="4"/>
      <c r="O177" s="7"/>
      <c r="P177" s="7"/>
      <c r="Q177" s="7"/>
      <c r="R177" s="7"/>
      <c r="S177" s="7"/>
      <c r="T177" s="7"/>
      <c r="U177" s="7"/>
      <c r="V177" s="7"/>
      <c r="W177" s="110"/>
      <c r="X177" s="110"/>
      <c r="Y177" s="7"/>
      <c r="Z177" s="7"/>
      <c r="AA177" s="27"/>
      <c r="AB177" s="7"/>
      <c r="AC177" s="4"/>
    </row>
    <row r="178" spans="1:29" s="2" customFormat="1" x14ac:dyDescent="0.2">
      <c r="A178" s="3"/>
      <c r="C178" s="7"/>
      <c r="D178" s="7"/>
      <c r="E178" s="4"/>
      <c r="F178" s="7"/>
      <c r="G178" s="7"/>
      <c r="H178" s="7"/>
      <c r="I178" s="7"/>
      <c r="J178" s="7"/>
      <c r="K178" s="7"/>
      <c r="L178" s="7"/>
      <c r="M178" s="7"/>
      <c r="N178" s="4"/>
      <c r="O178" s="7"/>
      <c r="P178" s="7"/>
      <c r="Q178" s="7"/>
      <c r="R178" s="7"/>
      <c r="S178" s="7"/>
      <c r="T178" s="7"/>
      <c r="U178" s="7"/>
      <c r="V178" s="7"/>
      <c r="W178" s="110"/>
      <c r="X178" s="110"/>
      <c r="Y178" s="7"/>
      <c r="Z178" s="7"/>
      <c r="AA178" s="27"/>
      <c r="AB178" s="7"/>
      <c r="AC178" s="4"/>
    </row>
    <row r="179" spans="1:29" s="2" customFormat="1" x14ac:dyDescent="0.2">
      <c r="A179" s="3"/>
      <c r="C179" s="7"/>
      <c r="D179" s="7"/>
      <c r="E179" s="4"/>
      <c r="F179" s="7"/>
      <c r="G179" s="7"/>
      <c r="H179" s="7"/>
      <c r="I179" s="7"/>
      <c r="J179" s="7"/>
      <c r="K179" s="7"/>
      <c r="L179" s="7"/>
      <c r="M179" s="7"/>
      <c r="N179" s="4"/>
      <c r="O179" s="7"/>
      <c r="P179" s="7"/>
      <c r="Q179" s="7"/>
      <c r="R179" s="7"/>
      <c r="S179" s="7"/>
      <c r="T179" s="7"/>
      <c r="U179" s="7"/>
      <c r="V179" s="7"/>
      <c r="W179" s="110"/>
      <c r="X179" s="110"/>
      <c r="Y179" s="7"/>
      <c r="Z179" s="7"/>
      <c r="AA179" s="27"/>
      <c r="AB179" s="7"/>
      <c r="AC179" s="4"/>
    </row>
    <row r="180" spans="1:29" s="2" customFormat="1" x14ac:dyDescent="0.2">
      <c r="A180" s="3"/>
      <c r="C180" s="7"/>
      <c r="D180" s="7"/>
      <c r="E180" s="4"/>
      <c r="F180" s="7"/>
      <c r="G180" s="7"/>
      <c r="H180" s="7"/>
      <c r="I180" s="7"/>
      <c r="J180" s="7"/>
      <c r="K180" s="7"/>
      <c r="L180" s="7"/>
      <c r="M180" s="7"/>
      <c r="N180" s="4"/>
      <c r="O180" s="7"/>
      <c r="P180" s="7"/>
      <c r="Q180" s="7"/>
      <c r="R180" s="7"/>
      <c r="S180" s="7"/>
      <c r="T180" s="7"/>
      <c r="U180" s="7"/>
      <c r="V180" s="7"/>
      <c r="W180" s="110"/>
      <c r="X180" s="110"/>
      <c r="Y180" s="7"/>
      <c r="Z180" s="7"/>
      <c r="AA180" s="27"/>
      <c r="AB180" s="7"/>
      <c r="AC180" s="4"/>
    </row>
    <row r="181" spans="1:29" s="2" customFormat="1" x14ac:dyDescent="0.2">
      <c r="A181" s="3"/>
      <c r="C181" s="7"/>
      <c r="D181" s="7"/>
      <c r="E181" s="4"/>
      <c r="F181" s="7"/>
      <c r="G181" s="7"/>
      <c r="H181" s="7"/>
      <c r="I181" s="7"/>
      <c r="J181" s="7"/>
      <c r="K181" s="7"/>
      <c r="L181" s="7"/>
      <c r="M181" s="7"/>
      <c r="N181" s="4"/>
      <c r="O181" s="7"/>
      <c r="P181" s="7"/>
      <c r="Q181" s="7"/>
      <c r="R181" s="7"/>
      <c r="S181" s="7"/>
      <c r="T181" s="7"/>
      <c r="U181" s="7"/>
      <c r="V181" s="7"/>
      <c r="W181" s="110"/>
      <c r="X181" s="110"/>
      <c r="Y181" s="7"/>
      <c r="Z181" s="7"/>
      <c r="AA181" s="27"/>
      <c r="AB181" s="7"/>
      <c r="AC181" s="4"/>
    </row>
    <row r="182" spans="1:29" s="2" customFormat="1" x14ac:dyDescent="0.2">
      <c r="A182" s="3"/>
      <c r="C182" s="7"/>
      <c r="D182" s="7"/>
      <c r="E182" s="4"/>
      <c r="F182" s="7"/>
      <c r="G182" s="7"/>
      <c r="H182" s="7"/>
      <c r="I182" s="7"/>
      <c r="J182" s="7"/>
      <c r="K182" s="7"/>
      <c r="L182" s="7"/>
      <c r="M182" s="7"/>
      <c r="N182" s="4"/>
      <c r="O182" s="7"/>
      <c r="P182" s="7"/>
      <c r="Q182" s="7"/>
      <c r="R182" s="7"/>
      <c r="S182" s="7"/>
      <c r="T182" s="7"/>
      <c r="U182" s="7"/>
      <c r="V182" s="7"/>
      <c r="W182" s="110"/>
      <c r="X182" s="110"/>
      <c r="Y182" s="7"/>
      <c r="Z182" s="7"/>
      <c r="AA182" s="27"/>
      <c r="AB182" s="7"/>
      <c r="AC182" s="4"/>
    </row>
    <row r="183" spans="1:29" s="2" customFormat="1" x14ac:dyDescent="0.2">
      <c r="A183" s="3"/>
      <c r="C183" s="7"/>
      <c r="D183" s="7"/>
      <c r="E183" s="4"/>
      <c r="F183" s="7"/>
      <c r="G183" s="7"/>
      <c r="H183" s="7"/>
      <c r="I183" s="7"/>
      <c r="J183" s="7"/>
      <c r="K183" s="7"/>
      <c r="L183" s="7"/>
      <c r="M183" s="7"/>
      <c r="N183" s="4"/>
      <c r="O183" s="7"/>
      <c r="P183" s="7"/>
      <c r="Q183" s="7"/>
      <c r="R183" s="7"/>
      <c r="S183" s="7"/>
      <c r="T183" s="7"/>
      <c r="U183" s="7"/>
      <c r="V183" s="7"/>
      <c r="W183" s="110"/>
      <c r="X183" s="110"/>
      <c r="Y183" s="7"/>
      <c r="Z183" s="7"/>
      <c r="AA183" s="27"/>
      <c r="AB183" s="7"/>
      <c r="AC183" s="4"/>
    </row>
    <row r="184" spans="1:29" s="2" customFormat="1" x14ac:dyDescent="0.2">
      <c r="A184" s="3"/>
      <c r="C184" s="7"/>
      <c r="D184" s="7"/>
      <c r="E184" s="4"/>
      <c r="F184" s="7"/>
      <c r="G184" s="7"/>
      <c r="H184" s="7"/>
      <c r="I184" s="7"/>
      <c r="J184" s="7"/>
      <c r="K184" s="7"/>
      <c r="L184" s="7"/>
      <c r="M184" s="7"/>
      <c r="N184" s="4"/>
      <c r="O184" s="7"/>
      <c r="P184" s="7"/>
      <c r="Q184" s="7"/>
      <c r="R184" s="7"/>
      <c r="S184" s="7"/>
      <c r="T184" s="7"/>
      <c r="U184" s="7"/>
      <c r="V184" s="7"/>
      <c r="W184" s="110"/>
      <c r="X184" s="110"/>
      <c r="Y184" s="7"/>
      <c r="Z184" s="7"/>
      <c r="AA184" s="27"/>
      <c r="AB184" s="7"/>
      <c r="AC184" s="4"/>
    </row>
    <row r="185" spans="1:29" s="2" customFormat="1" x14ac:dyDescent="0.2">
      <c r="A185" s="3"/>
      <c r="C185" s="7"/>
      <c r="D185" s="7"/>
      <c r="E185" s="4"/>
      <c r="F185" s="7"/>
      <c r="G185" s="7"/>
      <c r="H185" s="7"/>
      <c r="I185" s="7"/>
      <c r="J185" s="7"/>
      <c r="K185" s="7"/>
      <c r="L185" s="7"/>
      <c r="M185" s="7"/>
      <c r="N185" s="4"/>
      <c r="O185" s="7"/>
      <c r="P185" s="7"/>
      <c r="Q185" s="7"/>
      <c r="R185" s="7"/>
      <c r="S185" s="7"/>
      <c r="T185" s="7"/>
      <c r="U185" s="7"/>
      <c r="V185" s="7"/>
      <c r="W185" s="110"/>
      <c r="X185" s="110"/>
      <c r="Y185" s="7"/>
      <c r="Z185" s="7"/>
      <c r="AA185" s="27"/>
      <c r="AB185" s="7"/>
      <c r="AC185" s="4"/>
    </row>
    <row r="186" spans="1:29" s="2" customFormat="1" x14ac:dyDescent="0.2">
      <c r="A186" s="3"/>
      <c r="C186" s="7"/>
      <c r="D186" s="7"/>
      <c r="E186" s="4"/>
      <c r="F186" s="7"/>
      <c r="G186" s="7"/>
      <c r="H186" s="7"/>
      <c r="I186" s="7"/>
      <c r="J186" s="7"/>
      <c r="K186" s="7"/>
      <c r="L186" s="7"/>
      <c r="M186" s="7"/>
      <c r="N186" s="4"/>
      <c r="O186" s="7"/>
      <c r="P186" s="7"/>
      <c r="Q186" s="7"/>
      <c r="R186" s="7"/>
      <c r="S186" s="7"/>
      <c r="T186" s="7"/>
      <c r="U186" s="7"/>
      <c r="V186" s="7"/>
      <c r="W186" s="110"/>
      <c r="X186" s="110"/>
      <c r="Y186" s="7"/>
      <c r="Z186" s="7"/>
      <c r="AA186" s="27"/>
      <c r="AB186" s="7"/>
      <c r="AC186" s="4"/>
    </row>
    <row r="187" spans="1:29" s="2" customFormat="1" x14ac:dyDescent="0.2">
      <c r="A187" s="3"/>
      <c r="C187" s="7"/>
      <c r="D187" s="7"/>
      <c r="E187" s="4"/>
      <c r="F187" s="7"/>
      <c r="G187" s="7"/>
      <c r="H187" s="7"/>
      <c r="I187" s="7"/>
      <c r="J187" s="7"/>
      <c r="K187" s="7"/>
      <c r="L187" s="7"/>
      <c r="M187" s="7"/>
      <c r="N187" s="4"/>
      <c r="O187" s="7"/>
      <c r="P187" s="7"/>
      <c r="Q187" s="7"/>
      <c r="R187" s="7"/>
      <c r="S187" s="7"/>
      <c r="T187" s="7"/>
      <c r="U187" s="7"/>
      <c r="V187" s="7"/>
      <c r="W187" s="110"/>
      <c r="X187" s="110"/>
      <c r="Y187" s="7"/>
      <c r="Z187" s="7"/>
      <c r="AA187" s="27"/>
      <c r="AB187" s="7"/>
      <c r="AC187" s="4"/>
    </row>
    <row r="188" spans="1:29" s="2" customFormat="1" x14ac:dyDescent="0.2">
      <c r="A188" s="3"/>
      <c r="C188" s="7"/>
      <c r="D188" s="7"/>
      <c r="E188" s="4"/>
      <c r="F188" s="7"/>
      <c r="G188" s="7"/>
      <c r="H188" s="7"/>
      <c r="I188" s="7"/>
      <c r="J188" s="7"/>
      <c r="K188" s="7"/>
      <c r="L188" s="7"/>
      <c r="M188" s="7"/>
      <c r="N188" s="4"/>
      <c r="O188" s="7"/>
      <c r="P188" s="7"/>
      <c r="Q188" s="7"/>
      <c r="R188" s="7"/>
      <c r="S188" s="7"/>
      <c r="T188" s="7"/>
      <c r="U188" s="7"/>
      <c r="V188" s="7"/>
      <c r="W188" s="110"/>
      <c r="X188" s="110"/>
      <c r="Y188" s="7"/>
      <c r="Z188" s="7"/>
      <c r="AA188" s="27"/>
      <c r="AB188" s="7"/>
      <c r="AC188" s="4"/>
    </row>
    <row r="189" spans="1:29" s="2" customFormat="1" x14ac:dyDescent="0.2">
      <c r="A189" s="3"/>
      <c r="C189" s="7"/>
      <c r="D189" s="7"/>
      <c r="E189" s="4"/>
      <c r="F189" s="7"/>
      <c r="G189" s="7"/>
      <c r="H189" s="7"/>
      <c r="I189" s="7"/>
      <c r="J189" s="7"/>
      <c r="K189" s="7"/>
      <c r="L189" s="7"/>
      <c r="M189" s="7"/>
      <c r="N189" s="4"/>
      <c r="O189" s="7"/>
      <c r="P189" s="7"/>
      <c r="Q189" s="7"/>
      <c r="R189" s="7"/>
      <c r="S189" s="7"/>
      <c r="T189" s="7"/>
      <c r="U189" s="7"/>
      <c r="V189" s="7"/>
      <c r="W189" s="110"/>
      <c r="X189" s="110"/>
      <c r="Y189" s="7"/>
      <c r="Z189" s="7"/>
      <c r="AA189" s="27"/>
      <c r="AB189" s="7"/>
      <c r="AC189" s="4"/>
    </row>
    <row r="190" spans="1:29" s="2" customFormat="1" x14ac:dyDescent="0.2">
      <c r="A190" s="3"/>
      <c r="C190" s="7"/>
      <c r="D190" s="7"/>
      <c r="E190" s="4"/>
      <c r="F190" s="7"/>
      <c r="G190" s="7"/>
      <c r="H190" s="7"/>
      <c r="I190" s="7"/>
      <c r="J190" s="7"/>
      <c r="K190" s="7"/>
      <c r="L190" s="7"/>
      <c r="M190" s="7"/>
      <c r="N190" s="4"/>
      <c r="O190" s="7"/>
      <c r="P190" s="7"/>
      <c r="Q190" s="7"/>
      <c r="R190" s="7"/>
      <c r="S190" s="7"/>
      <c r="T190" s="7"/>
      <c r="U190" s="7"/>
      <c r="V190" s="7"/>
      <c r="W190" s="110"/>
      <c r="X190" s="110"/>
      <c r="Y190" s="7"/>
      <c r="Z190" s="7"/>
      <c r="AA190" s="27"/>
      <c r="AB190" s="7"/>
      <c r="AC190" s="4"/>
    </row>
    <row r="191" spans="1:29" s="2" customFormat="1" x14ac:dyDescent="0.2">
      <c r="A191" s="3"/>
      <c r="C191" s="7"/>
      <c r="D191" s="7"/>
      <c r="E191" s="4"/>
      <c r="F191" s="7"/>
      <c r="G191" s="7"/>
      <c r="H191" s="7"/>
      <c r="I191" s="7"/>
      <c r="J191" s="7"/>
      <c r="K191" s="7"/>
      <c r="L191" s="7"/>
      <c r="M191" s="7"/>
      <c r="N191" s="4"/>
      <c r="O191" s="7"/>
      <c r="P191" s="7"/>
      <c r="Q191" s="7"/>
      <c r="R191" s="7"/>
      <c r="S191" s="7"/>
      <c r="T191" s="7"/>
      <c r="U191" s="7"/>
      <c r="V191" s="7"/>
      <c r="W191" s="110"/>
      <c r="X191" s="110"/>
      <c r="Y191" s="7"/>
      <c r="Z191" s="7"/>
      <c r="AA191" s="27"/>
      <c r="AB191" s="7"/>
      <c r="AC191" s="4"/>
    </row>
    <row r="192" spans="1:29" s="2" customFormat="1" x14ac:dyDescent="0.2">
      <c r="A192" s="3"/>
      <c r="C192" s="7"/>
      <c r="D192" s="7"/>
      <c r="E192" s="4"/>
      <c r="F192" s="7"/>
      <c r="G192" s="7"/>
      <c r="H192" s="7"/>
      <c r="I192" s="7"/>
      <c r="J192" s="7"/>
      <c r="K192" s="7"/>
      <c r="L192" s="7"/>
      <c r="M192" s="7"/>
      <c r="N192" s="4"/>
      <c r="O192" s="7"/>
      <c r="P192" s="7"/>
      <c r="Q192" s="7"/>
      <c r="R192" s="7"/>
      <c r="S192" s="7"/>
      <c r="T192" s="7"/>
      <c r="U192" s="7"/>
      <c r="V192" s="7"/>
      <c r="W192" s="110"/>
      <c r="X192" s="110"/>
      <c r="Y192" s="7"/>
      <c r="Z192" s="7"/>
      <c r="AA192" s="27"/>
      <c r="AB192" s="7"/>
      <c r="AC192" s="4"/>
    </row>
    <row r="193" spans="1:29" s="2" customFormat="1" x14ac:dyDescent="0.2">
      <c r="A193" s="3"/>
      <c r="C193" s="7"/>
      <c r="D193" s="7"/>
      <c r="E193" s="4"/>
      <c r="F193" s="7"/>
      <c r="G193" s="7"/>
      <c r="H193" s="7"/>
      <c r="I193" s="7"/>
      <c r="J193" s="7"/>
      <c r="K193" s="7"/>
      <c r="L193" s="7"/>
      <c r="M193" s="7"/>
      <c r="N193" s="4"/>
      <c r="O193" s="7"/>
      <c r="P193" s="7"/>
      <c r="Q193" s="7"/>
      <c r="R193" s="7"/>
      <c r="S193" s="7"/>
      <c r="T193" s="7"/>
      <c r="U193" s="7"/>
      <c r="V193" s="7"/>
      <c r="W193" s="110"/>
      <c r="X193" s="110"/>
      <c r="Y193" s="7"/>
      <c r="Z193" s="7"/>
      <c r="AA193" s="27"/>
      <c r="AB193" s="7"/>
      <c r="AC193" s="4"/>
    </row>
    <row r="194" spans="1:29" s="2" customFormat="1" x14ac:dyDescent="0.2">
      <c r="A194" s="3"/>
      <c r="C194" s="7"/>
      <c r="D194" s="7"/>
      <c r="E194" s="4"/>
      <c r="F194" s="7"/>
      <c r="G194" s="7"/>
      <c r="H194" s="7"/>
      <c r="I194" s="7"/>
      <c r="J194" s="7"/>
      <c r="K194" s="7"/>
      <c r="L194" s="7"/>
      <c r="M194" s="7"/>
      <c r="N194" s="4"/>
      <c r="O194" s="7"/>
      <c r="P194" s="7"/>
      <c r="Q194" s="7"/>
      <c r="R194" s="7"/>
      <c r="S194" s="7"/>
      <c r="T194" s="7"/>
      <c r="U194" s="7"/>
      <c r="V194" s="7"/>
      <c r="W194" s="110"/>
      <c r="X194" s="110"/>
      <c r="Y194" s="7"/>
      <c r="Z194" s="7"/>
      <c r="AA194" s="27"/>
      <c r="AB194" s="7"/>
      <c r="AC194" s="4"/>
    </row>
    <row r="195" spans="1:29" s="2" customFormat="1" x14ac:dyDescent="0.2">
      <c r="A195" s="3"/>
      <c r="C195" s="7"/>
      <c r="D195" s="7"/>
      <c r="E195" s="4"/>
      <c r="F195" s="7"/>
      <c r="G195" s="7"/>
      <c r="H195" s="7"/>
      <c r="I195" s="7"/>
      <c r="J195" s="7"/>
      <c r="K195" s="7"/>
      <c r="L195" s="7"/>
      <c r="M195" s="7"/>
      <c r="N195" s="4"/>
      <c r="O195" s="7"/>
      <c r="P195" s="7"/>
      <c r="Q195" s="7"/>
      <c r="R195" s="7"/>
      <c r="S195" s="7"/>
      <c r="T195" s="7"/>
      <c r="U195" s="7"/>
      <c r="V195" s="7"/>
      <c r="W195" s="110"/>
      <c r="X195" s="110"/>
      <c r="Y195" s="7"/>
      <c r="Z195" s="7"/>
      <c r="AA195" s="27"/>
      <c r="AB195" s="7"/>
      <c r="AC195" s="4"/>
    </row>
    <row r="196" spans="1:29" s="2" customFormat="1" x14ac:dyDescent="0.2">
      <c r="A196" s="3"/>
      <c r="C196" s="7"/>
      <c r="D196" s="7"/>
      <c r="E196" s="4"/>
      <c r="F196" s="7"/>
      <c r="G196" s="7"/>
      <c r="H196" s="7"/>
      <c r="I196" s="7"/>
      <c r="J196" s="7"/>
      <c r="K196" s="7"/>
      <c r="L196" s="7"/>
      <c r="M196" s="7"/>
      <c r="N196" s="4"/>
      <c r="O196" s="7"/>
      <c r="P196" s="7"/>
      <c r="Q196" s="7"/>
      <c r="R196" s="7"/>
      <c r="S196" s="7"/>
      <c r="T196" s="7"/>
      <c r="U196" s="7"/>
      <c r="V196" s="7"/>
      <c r="W196" s="110"/>
      <c r="X196" s="110"/>
      <c r="Y196" s="7"/>
      <c r="Z196" s="7"/>
      <c r="AA196" s="27"/>
      <c r="AB196" s="7"/>
      <c r="AC196" s="4"/>
    </row>
    <row r="197" spans="1:29" s="2" customFormat="1" x14ac:dyDescent="0.2">
      <c r="A197" s="3"/>
      <c r="C197" s="7"/>
      <c r="D197" s="7"/>
      <c r="E197" s="4"/>
      <c r="F197" s="7"/>
      <c r="G197" s="7"/>
      <c r="H197" s="7"/>
      <c r="I197" s="7"/>
      <c r="J197" s="7"/>
      <c r="K197" s="7"/>
      <c r="L197" s="7"/>
      <c r="M197" s="7"/>
      <c r="N197" s="4"/>
      <c r="O197" s="7"/>
      <c r="P197" s="7"/>
      <c r="Q197" s="7"/>
      <c r="R197" s="7"/>
      <c r="S197" s="7"/>
      <c r="T197" s="7"/>
      <c r="U197" s="7"/>
      <c r="V197" s="7"/>
      <c r="W197" s="110"/>
      <c r="X197" s="110"/>
      <c r="Y197" s="7"/>
      <c r="Z197" s="7"/>
      <c r="AA197" s="27"/>
      <c r="AB197" s="7"/>
      <c r="AC197" s="4"/>
    </row>
    <row r="198" spans="1:29" s="2" customFormat="1" x14ac:dyDescent="0.2">
      <c r="A198" s="3"/>
      <c r="C198" s="7"/>
      <c r="D198" s="7"/>
      <c r="E198" s="4"/>
      <c r="F198" s="7"/>
      <c r="G198" s="7"/>
      <c r="H198" s="7"/>
      <c r="I198" s="7"/>
      <c r="J198" s="7"/>
      <c r="K198" s="7"/>
      <c r="L198" s="7"/>
      <c r="M198" s="7"/>
      <c r="N198" s="4"/>
      <c r="O198" s="7"/>
      <c r="P198" s="7"/>
      <c r="Q198" s="7"/>
      <c r="R198" s="7"/>
      <c r="S198" s="7"/>
      <c r="T198" s="7"/>
      <c r="U198" s="7"/>
      <c r="V198" s="7"/>
      <c r="W198" s="110"/>
      <c r="X198" s="110"/>
      <c r="Y198" s="7"/>
      <c r="Z198" s="7"/>
      <c r="AA198" s="27"/>
      <c r="AB198" s="7"/>
      <c r="AC198" s="4"/>
    </row>
    <row r="199" spans="1:29" s="2" customFormat="1" x14ac:dyDescent="0.2">
      <c r="A199" s="3"/>
      <c r="C199" s="7"/>
      <c r="D199" s="7"/>
      <c r="E199" s="4"/>
      <c r="F199" s="7"/>
      <c r="G199" s="7"/>
      <c r="H199" s="7"/>
      <c r="I199" s="7"/>
      <c r="J199" s="7"/>
      <c r="K199" s="7"/>
      <c r="L199" s="7"/>
      <c r="M199" s="7"/>
      <c r="N199" s="4"/>
      <c r="O199" s="7"/>
      <c r="P199" s="7"/>
      <c r="Q199" s="7"/>
      <c r="R199" s="7"/>
      <c r="S199" s="7"/>
      <c r="T199" s="7"/>
      <c r="U199" s="7"/>
      <c r="V199" s="7"/>
      <c r="W199" s="110"/>
      <c r="X199" s="110"/>
      <c r="Y199" s="7"/>
      <c r="Z199" s="7"/>
      <c r="AA199" s="27"/>
      <c r="AB199" s="7"/>
      <c r="AC199" s="4"/>
    </row>
    <row r="200" spans="1:29" s="2" customFormat="1" x14ac:dyDescent="0.2">
      <c r="A200" s="3"/>
      <c r="C200" s="7"/>
      <c r="D200" s="7"/>
      <c r="E200" s="4"/>
      <c r="F200" s="7"/>
      <c r="G200" s="7"/>
      <c r="H200" s="7"/>
      <c r="I200" s="7"/>
      <c r="J200" s="7"/>
      <c r="K200" s="7"/>
      <c r="L200" s="7"/>
      <c r="M200" s="7"/>
      <c r="N200" s="4"/>
      <c r="O200" s="7"/>
      <c r="P200" s="7"/>
      <c r="Q200" s="7"/>
      <c r="R200" s="7"/>
      <c r="S200" s="7"/>
      <c r="T200" s="7"/>
      <c r="U200" s="7"/>
      <c r="V200" s="7"/>
      <c r="W200" s="110"/>
      <c r="X200" s="110"/>
      <c r="Y200" s="7"/>
      <c r="Z200" s="7"/>
      <c r="AA200" s="27"/>
      <c r="AB200" s="7"/>
      <c r="AC200" s="4"/>
    </row>
    <row r="201" spans="1:29" s="2" customFormat="1" x14ac:dyDescent="0.2">
      <c r="A201" s="3"/>
      <c r="C201" s="7"/>
      <c r="D201" s="7"/>
      <c r="E201" s="4"/>
      <c r="F201" s="7"/>
      <c r="G201" s="7"/>
      <c r="H201" s="7"/>
      <c r="I201" s="7"/>
      <c r="J201" s="7"/>
      <c r="K201" s="7"/>
      <c r="L201" s="7"/>
      <c r="M201" s="7"/>
      <c r="N201" s="4"/>
      <c r="O201" s="7"/>
      <c r="P201" s="7"/>
      <c r="Q201" s="7"/>
      <c r="R201" s="7"/>
      <c r="S201" s="7"/>
      <c r="T201" s="7"/>
      <c r="U201" s="7"/>
      <c r="V201" s="7"/>
      <c r="W201" s="110"/>
      <c r="X201" s="110"/>
      <c r="Y201" s="7"/>
      <c r="Z201" s="7"/>
      <c r="AA201" s="27"/>
      <c r="AB201" s="7"/>
      <c r="AC201" s="4"/>
    </row>
    <row r="202" spans="1:29" s="2" customFormat="1" x14ac:dyDescent="0.2">
      <c r="A202" s="3"/>
      <c r="C202" s="7"/>
      <c r="D202" s="7"/>
      <c r="E202" s="4"/>
      <c r="F202" s="7"/>
      <c r="G202" s="7"/>
      <c r="H202" s="7"/>
      <c r="I202" s="7"/>
      <c r="J202" s="7"/>
      <c r="K202" s="7"/>
      <c r="L202" s="7"/>
      <c r="M202" s="7"/>
      <c r="N202" s="4"/>
      <c r="O202" s="7"/>
      <c r="P202" s="7"/>
      <c r="Q202" s="7"/>
      <c r="R202" s="7"/>
      <c r="S202" s="7"/>
      <c r="T202" s="7"/>
      <c r="U202" s="7"/>
      <c r="V202" s="7"/>
      <c r="W202" s="110"/>
      <c r="X202" s="110"/>
      <c r="Y202" s="7"/>
      <c r="Z202" s="7"/>
      <c r="AA202" s="27"/>
      <c r="AB202" s="7"/>
      <c r="AC202" s="4"/>
    </row>
    <row r="203" spans="1:29" s="2" customFormat="1" x14ac:dyDescent="0.2">
      <c r="A203" s="3"/>
      <c r="C203" s="7"/>
      <c r="D203" s="7"/>
      <c r="E203" s="4"/>
      <c r="F203" s="7"/>
      <c r="G203" s="7"/>
      <c r="H203" s="7"/>
      <c r="I203" s="7"/>
      <c r="J203" s="7"/>
      <c r="K203" s="7"/>
      <c r="L203" s="7"/>
      <c r="M203" s="7"/>
      <c r="N203" s="4"/>
      <c r="O203" s="7"/>
      <c r="P203" s="7"/>
      <c r="Q203" s="7"/>
      <c r="R203" s="7"/>
      <c r="S203" s="7"/>
      <c r="T203" s="7"/>
      <c r="U203" s="7"/>
      <c r="V203" s="7"/>
      <c r="W203" s="110"/>
      <c r="X203" s="110"/>
      <c r="Y203" s="7"/>
      <c r="Z203" s="7"/>
      <c r="AA203" s="27"/>
      <c r="AB203" s="7"/>
      <c r="AC203" s="4"/>
    </row>
    <row r="204" spans="1:29" s="2" customFormat="1" x14ac:dyDescent="0.2">
      <c r="A204" s="3"/>
      <c r="C204" s="7"/>
      <c r="D204" s="7"/>
      <c r="E204" s="4"/>
      <c r="F204" s="7"/>
      <c r="G204" s="7"/>
      <c r="H204" s="7"/>
      <c r="I204" s="7"/>
      <c r="J204" s="7"/>
      <c r="K204" s="7"/>
      <c r="L204" s="7"/>
      <c r="M204" s="7"/>
      <c r="N204" s="4"/>
      <c r="O204" s="7"/>
      <c r="P204" s="7"/>
      <c r="Q204" s="7"/>
      <c r="R204" s="7"/>
      <c r="S204" s="7"/>
      <c r="T204" s="7"/>
      <c r="U204" s="7"/>
      <c r="V204" s="7"/>
      <c r="W204" s="110"/>
      <c r="X204" s="110"/>
      <c r="Y204" s="7"/>
      <c r="Z204" s="7"/>
      <c r="AA204" s="27"/>
      <c r="AB204" s="7"/>
      <c r="AC204" s="4"/>
    </row>
    <row r="205" spans="1:29" s="2" customFormat="1" x14ac:dyDescent="0.2">
      <c r="A205" s="3"/>
      <c r="C205" s="7"/>
      <c r="D205" s="7"/>
      <c r="E205" s="4"/>
      <c r="F205" s="7"/>
      <c r="G205" s="7"/>
      <c r="H205" s="7"/>
      <c r="I205" s="7"/>
      <c r="J205" s="7"/>
      <c r="K205" s="7"/>
      <c r="L205" s="7"/>
      <c r="M205" s="7"/>
      <c r="N205" s="4"/>
      <c r="O205" s="7"/>
      <c r="P205" s="7"/>
      <c r="Q205" s="7"/>
      <c r="R205" s="7"/>
      <c r="S205" s="7"/>
      <c r="T205" s="7"/>
      <c r="U205" s="7"/>
      <c r="V205" s="7"/>
      <c r="W205" s="110"/>
      <c r="X205" s="110"/>
      <c r="Y205" s="7"/>
      <c r="Z205" s="7"/>
      <c r="AA205" s="27"/>
      <c r="AB205" s="7"/>
      <c r="AC205" s="4"/>
    </row>
    <row r="206" spans="1:29" s="2" customFormat="1" x14ac:dyDescent="0.2">
      <c r="A206" s="3"/>
      <c r="C206" s="7"/>
      <c r="D206" s="7"/>
      <c r="E206" s="4"/>
      <c r="F206" s="7"/>
      <c r="G206" s="7"/>
      <c r="H206" s="7"/>
      <c r="I206" s="7"/>
      <c r="J206" s="7"/>
      <c r="K206" s="7"/>
      <c r="L206" s="7"/>
      <c r="M206" s="7"/>
      <c r="N206" s="4"/>
      <c r="O206" s="7"/>
      <c r="P206" s="7"/>
      <c r="Q206" s="7"/>
      <c r="R206" s="7"/>
      <c r="S206" s="7"/>
      <c r="T206" s="7"/>
      <c r="U206" s="7"/>
      <c r="V206" s="7"/>
      <c r="W206" s="110"/>
      <c r="X206" s="110"/>
      <c r="Y206" s="7"/>
      <c r="Z206" s="7"/>
      <c r="AA206" s="27"/>
      <c r="AB206" s="7"/>
      <c r="AC206" s="4"/>
    </row>
    <row r="207" spans="1:29" s="2" customFormat="1" x14ac:dyDescent="0.2">
      <c r="A207" s="3"/>
      <c r="C207" s="7"/>
      <c r="D207" s="7"/>
      <c r="E207" s="4"/>
      <c r="F207" s="7"/>
      <c r="G207" s="7"/>
      <c r="H207" s="7"/>
      <c r="I207" s="7"/>
      <c r="J207" s="7"/>
      <c r="K207" s="7"/>
      <c r="L207" s="7"/>
      <c r="M207" s="7"/>
      <c r="N207" s="4"/>
      <c r="O207" s="7"/>
      <c r="P207" s="7"/>
      <c r="Q207" s="7"/>
      <c r="R207" s="7"/>
      <c r="S207" s="7"/>
      <c r="T207" s="7"/>
      <c r="U207" s="7"/>
      <c r="V207" s="7"/>
      <c r="W207" s="110"/>
      <c r="X207" s="110"/>
      <c r="Y207" s="7"/>
      <c r="Z207" s="7"/>
      <c r="AA207" s="27"/>
      <c r="AB207" s="7"/>
      <c r="AC207" s="4"/>
    </row>
    <row r="208" spans="1:29" s="2" customFormat="1" x14ac:dyDescent="0.2">
      <c r="A208" s="3"/>
      <c r="C208" s="7"/>
      <c r="D208" s="7"/>
      <c r="E208" s="4"/>
      <c r="F208" s="7"/>
      <c r="G208" s="7"/>
      <c r="H208" s="7"/>
      <c r="I208" s="7"/>
      <c r="J208" s="7"/>
      <c r="K208" s="7"/>
      <c r="L208" s="7"/>
      <c r="M208" s="7"/>
      <c r="N208" s="4"/>
      <c r="O208" s="7"/>
      <c r="P208" s="7"/>
      <c r="Q208" s="7"/>
      <c r="R208" s="7"/>
      <c r="S208" s="7"/>
      <c r="T208" s="7"/>
      <c r="U208" s="7"/>
      <c r="V208" s="7"/>
      <c r="W208" s="110"/>
      <c r="X208" s="110"/>
      <c r="Y208" s="7"/>
      <c r="Z208" s="7"/>
      <c r="AA208" s="27"/>
      <c r="AB208" s="7"/>
      <c r="AC208" s="4"/>
    </row>
    <row r="209" spans="1:29" s="2" customFormat="1" x14ac:dyDescent="0.2">
      <c r="A209" s="3"/>
      <c r="C209" s="7"/>
      <c r="D209" s="7"/>
      <c r="E209" s="4"/>
      <c r="F209" s="7"/>
      <c r="G209" s="7"/>
      <c r="H209" s="7"/>
      <c r="I209" s="7"/>
      <c r="J209" s="7"/>
      <c r="K209" s="7"/>
      <c r="L209" s="7"/>
      <c r="M209" s="7"/>
      <c r="N209" s="4"/>
      <c r="O209" s="7"/>
      <c r="P209" s="7"/>
      <c r="Q209" s="7"/>
      <c r="R209" s="7"/>
      <c r="S209" s="7"/>
      <c r="T209" s="7"/>
      <c r="U209" s="7"/>
      <c r="V209" s="7"/>
      <c r="W209" s="110"/>
      <c r="X209" s="110"/>
      <c r="Y209" s="7"/>
      <c r="Z209" s="7"/>
      <c r="AA209" s="27"/>
      <c r="AB209" s="7"/>
      <c r="AC209" s="4"/>
    </row>
    <row r="210" spans="1:29" s="2" customFormat="1" x14ac:dyDescent="0.2">
      <c r="A210" s="3"/>
      <c r="C210" s="7"/>
      <c r="D210" s="7"/>
      <c r="E210" s="4"/>
      <c r="F210" s="7"/>
      <c r="G210" s="7"/>
      <c r="H210" s="7"/>
      <c r="I210" s="7"/>
      <c r="J210" s="7"/>
      <c r="K210" s="7"/>
      <c r="L210" s="7"/>
      <c r="M210" s="7"/>
      <c r="N210" s="4"/>
      <c r="O210" s="7"/>
      <c r="P210" s="7"/>
      <c r="Q210" s="7"/>
      <c r="R210" s="7"/>
      <c r="S210" s="7"/>
      <c r="T210" s="7"/>
      <c r="U210" s="7"/>
      <c r="V210" s="7"/>
      <c r="W210" s="110"/>
      <c r="X210" s="110"/>
      <c r="Y210" s="7"/>
      <c r="Z210" s="7"/>
      <c r="AA210" s="27"/>
      <c r="AB210" s="7"/>
      <c r="AC210" s="4"/>
    </row>
    <row r="211" spans="1:29" s="2" customFormat="1" x14ac:dyDescent="0.2">
      <c r="A211" s="3"/>
      <c r="C211" s="7"/>
      <c r="D211" s="7"/>
      <c r="E211" s="4"/>
      <c r="F211" s="7"/>
      <c r="G211" s="7"/>
      <c r="H211" s="7"/>
      <c r="I211" s="7"/>
      <c r="J211" s="7"/>
      <c r="K211" s="7"/>
      <c r="L211" s="7"/>
      <c r="M211" s="7"/>
      <c r="N211" s="4"/>
      <c r="O211" s="7"/>
      <c r="P211" s="7"/>
      <c r="Q211" s="7"/>
      <c r="R211" s="7"/>
      <c r="S211" s="7"/>
      <c r="T211" s="7"/>
      <c r="U211" s="7"/>
      <c r="V211" s="7"/>
      <c r="W211" s="110"/>
      <c r="X211" s="110"/>
      <c r="Y211" s="7"/>
      <c r="Z211" s="7"/>
      <c r="AA211" s="27"/>
      <c r="AB211" s="7"/>
      <c r="AC211" s="4"/>
    </row>
    <row r="212" spans="1:29" s="2" customFormat="1" x14ac:dyDescent="0.2">
      <c r="A212" s="3"/>
      <c r="C212" s="7"/>
      <c r="D212" s="7"/>
      <c r="E212" s="4"/>
      <c r="F212" s="7"/>
      <c r="G212" s="7"/>
      <c r="H212" s="7"/>
      <c r="I212" s="7"/>
      <c r="J212" s="7"/>
      <c r="K212" s="7"/>
      <c r="L212" s="7"/>
      <c r="M212" s="7"/>
      <c r="N212" s="4"/>
      <c r="O212" s="7"/>
      <c r="P212" s="7"/>
      <c r="Q212" s="7"/>
      <c r="R212" s="7"/>
      <c r="S212" s="7"/>
      <c r="T212" s="7"/>
      <c r="U212" s="7"/>
      <c r="V212" s="7"/>
      <c r="W212" s="110"/>
      <c r="X212" s="110"/>
      <c r="Y212" s="7"/>
      <c r="Z212" s="7"/>
      <c r="AA212" s="27"/>
      <c r="AB212" s="7"/>
      <c r="AC212" s="4"/>
    </row>
    <row r="213" spans="1:29" s="2" customFormat="1" x14ac:dyDescent="0.2">
      <c r="A213" s="3"/>
      <c r="C213" s="7"/>
      <c r="D213" s="7"/>
      <c r="E213" s="4"/>
      <c r="F213" s="7"/>
      <c r="G213" s="7"/>
      <c r="H213" s="7"/>
      <c r="I213" s="7"/>
      <c r="J213" s="7"/>
      <c r="K213" s="7"/>
      <c r="L213" s="7"/>
      <c r="M213" s="7"/>
      <c r="N213" s="4"/>
      <c r="O213" s="7"/>
      <c r="P213" s="7"/>
      <c r="Q213" s="7"/>
      <c r="R213" s="7"/>
      <c r="S213" s="7"/>
      <c r="T213" s="7"/>
      <c r="U213" s="7"/>
      <c r="V213" s="7"/>
      <c r="W213" s="110"/>
      <c r="X213" s="110"/>
      <c r="Y213" s="7"/>
      <c r="Z213" s="7"/>
      <c r="AA213" s="27"/>
      <c r="AB213" s="7"/>
      <c r="AC213" s="4"/>
    </row>
    <row r="214" spans="1:29" s="2" customFormat="1" x14ac:dyDescent="0.2">
      <c r="A214" s="3"/>
      <c r="C214" s="7"/>
      <c r="D214" s="7"/>
      <c r="E214" s="4"/>
      <c r="F214" s="7"/>
      <c r="G214" s="7"/>
      <c r="H214" s="7"/>
      <c r="I214" s="7"/>
      <c r="J214" s="7"/>
      <c r="K214" s="7"/>
      <c r="L214" s="7"/>
      <c r="M214" s="7"/>
      <c r="N214" s="4"/>
      <c r="O214" s="7"/>
      <c r="P214" s="7"/>
      <c r="Q214" s="7"/>
      <c r="R214" s="7"/>
      <c r="S214" s="7"/>
      <c r="T214" s="7"/>
      <c r="U214" s="7"/>
      <c r="V214" s="7"/>
      <c r="W214" s="110"/>
      <c r="X214" s="110"/>
      <c r="Y214" s="7"/>
      <c r="Z214" s="7"/>
      <c r="AA214" s="27"/>
      <c r="AB214" s="7"/>
      <c r="AC214" s="4"/>
    </row>
    <row r="215" spans="1:29" s="2" customFormat="1" x14ac:dyDescent="0.2">
      <c r="A215" s="3"/>
      <c r="C215" s="7"/>
      <c r="D215" s="7"/>
      <c r="E215" s="4"/>
      <c r="F215" s="7"/>
      <c r="G215" s="7"/>
      <c r="H215" s="7"/>
      <c r="I215" s="7"/>
      <c r="J215" s="7"/>
      <c r="K215" s="7"/>
      <c r="L215" s="7"/>
      <c r="M215" s="7"/>
      <c r="N215" s="4"/>
      <c r="O215" s="7"/>
      <c r="P215" s="7"/>
      <c r="Q215" s="7"/>
      <c r="R215" s="7"/>
      <c r="S215" s="7"/>
      <c r="T215" s="7"/>
      <c r="U215" s="7"/>
      <c r="V215" s="7"/>
      <c r="W215" s="110"/>
      <c r="X215" s="110"/>
      <c r="Y215" s="7"/>
      <c r="Z215" s="7"/>
      <c r="AA215" s="27"/>
      <c r="AB215" s="7"/>
      <c r="AC215" s="4"/>
    </row>
    <row r="216" spans="1:29" s="2" customFormat="1" x14ac:dyDescent="0.2">
      <c r="A216" s="3"/>
      <c r="C216" s="7"/>
      <c r="D216" s="7"/>
      <c r="E216" s="4"/>
      <c r="F216" s="7"/>
      <c r="G216" s="7"/>
      <c r="H216" s="7"/>
      <c r="I216" s="7"/>
      <c r="J216" s="7"/>
      <c r="K216" s="7"/>
      <c r="L216" s="7"/>
      <c r="M216" s="7"/>
      <c r="N216" s="4"/>
      <c r="O216" s="7"/>
      <c r="P216" s="7"/>
      <c r="Q216" s="7"/>
      <c r="R216" s="7"/>
      <c r="S216" s="7"/>
      <c r="T216" s="7"/>
      <c r="U216" s="7"/>
      <c r="V216" s="7"/>
      <c r="W216" s="110"/>
      <c r="X216" s="110"/>
      <c r="Y216" s="7"/>
      <c r="Z216" s="7"/>
      <c r="AA216" s="27"/>
      <c r="AB216" s="7"/>
      <c r="AC216" s="4"/>
    </row>
    <row r="217" spans="1:29" s="2" customFormat="1" x14ac:dyDescent="0.2">
      <c r="A217" s="3"/>
      <c r="C217" s="7"/>
      <c r="D217" s="7"/>
      <c r="E217" s="4"/>
      <c r="F217" s="7"/>
      <c r="G217" s="7"/>
      <c r="H217" s="7"/>
      <c r="I217" s="7"/>
      <c r="J217" s="7"/>
      <c r="K217" s="7"/>
      <c r="L217" s="7"/>
      <c r="M217" s="7"/>
      <c r="N217" s="4"/>
      <c r="O217" s="7"/>
      <c r="P217" s="7"/>
      <c r="Q217" s="7"/>
      <c r="R217" s="7"/>
      <c r="S217" s="7"/>
      <c r="T217" s="7"/>
      <c r="U217" s="7"/>
      <c r="V217" s="7"/>
      <c r="W217" s="110"/>
      <c r="X217" s="110"/>
      <c r="Y217" s="7"/>
      <c r="Z217" s="7"/>
      <c r="AA217" s="27"/>
      <c r="AB217" s="7"/>
      <c r="AC217" s="4"/>
    </row>
    <row r="218" spans="1:29" s="2" customFormat="1" x14ac:dyDescent="0.2">
      <c r="A218" s="3"/>
      <c r="C218" s="7"/>
      <c r="D218" s="7"/>
      <c r="E218" s="4"/>
      <c r="F218" s="7"/>
      <c r="G218" s="7"/>
      <c r="H218" s="7"/>
      <c r="I218" s="7"/>
      <c r="J218" s="7"/>
      <c r="K218" s="7"/>
      <c r="L218" s="7"/>
      <c r="M218" s="7"/>
      <c r="N218" s="4"/>
      <c r="O218" s="7"/>
      <c r="P218" s="7"/>
      <c r="Q218" s="7"/>
      <c r="R218" s="7"/>
      <c r="S218" s="7"/>
      <c r="T218" s="7"/>
      <c r="U218" s="7"/>
      <c r="V218" s="7"/>
      <c r="W218" s="110"/>
      <c r="X218" s="110"/>
      <c r="Y218" s="7"/>
      <c r="Z218" s="7"/>
      <c r="AA218" s="27"/>
      <c r="AB218" s="7"/>
      <c r="AC218" s="4"/>
    </row>
    <row r="219" spans="1:29" s="2" customFormat="1" x14ac:dyDescent="0.2">
      <c r="A219" s="3"/>
      <c r="C219" s="7"/>
      <c r="D219" s="7"/>
      <c r="E219" s="4"/>
      <c r="F219" s="7"/>
      <c r="G219" s="7"/>
      <c r="H219" s="7"/>
      <c r="I219" s="7"/>
      <c r="J219" s="7"/>
      <c r="K219" s="7"/>
      <c r="L219" s="7"/>
      <c r="M219" s="7"/>
      <c r="N219" s="4"/>
      <c r="O219" s="7"/>
      <c r="P219" s="7"/>
      <c r="Q219" s="7"/>
      <c r="R219" s="7"/>
      <c r="S219" s="7"/>
      <c r="T219" s="7"/>
      <c r="U219" s="7"/>
      <c r="V219" s="7"/>
      <c r="W219" s="110"/>
      <c r="X219" s="110"/>
      <c r="Y219" s="7"/>
      <c r="Z219" s="7"/>
      <c r="AA219" s="27"/>
      <c r="AB219" s="7"/>
      <c r="AC219" s="4"/>
    </row>
    <row r="220" spans="1:29" s="2" customFormat="1" x14ac:dyDescent="0.2">
      <c r="A220" s="3"/>
      <c r="C220" s="7"/>
      <c r="D220" s="7"/>
      <c r="E220" s="4"/>
      <c r="F220" s="7"/>
      <c r="G220" s="7"/>
      <c r="H220" s="7"/>
      <c r="I220" s="7"/>
      <c r="J220" s="7"/>
      <c r="K220" s="7"/>
      <c r="L220" s="7"/>
      <c r="M220" s="7"/>
      <c r="N220" s="4"/>
      <c r="O220" s="7"/>
      <c r="P220" s="7"/>
      <c r="Q220" s="7"/>
      <c r="R220" s="7"/>
      <c r="S220" s="7"/>
      <c r="T220" s="7"/>
      <c r="U220" s="7"/>
      <c r="V220" s="7"/>
      <c r="W220" s="110"/>
      <c r="X220" s="110"/>
      <c r="Y220" s="7"/>
      <c r="Z220" s="7"/>
      <c r="AA220" s="27"/>
      <c r="AB220" s="7"/>
      <c r="AC220" s="4"/>
    </row>
    <row r="221" spans="1:29" s="2" customFormat="1" x14ac:dyDescent="0.2">
      <c r="A221" s="3"/>
      <c r="C221" s="7"/>
      <c r="D221" s="7"/>
      <c r="E221" s="4"/>
      <c r="F221" s="7"/>
      <c r="G221" s="7"/>
      <c r="H221" s="7"/>
      <c r="I221" s="7"/>
      <c r="J221" s="7"/>
      <c r="K221" s="7"/>
      <c r="L221" s="7"/>
      <c r="M221" s="7"/>
      <c r="N221" s="4"/>
      <c r="O221" s="7"/>
      <c r="P221" s="7"/>
      <c r="Q221" s="7"/>
      <c r="R221" s="7"/>
      <c r="S221" s="7"/>
      <c r="T221" s="7"/>
      <c r="U221" s="7"/>
      <c r="V221" s="7"/>
      <c r="W221" s="110"/>
      <c r="X221" s="110"/>
      <c r="Y221" s="7"/>
      <c r="Z221" s="7"/>
      <c r="AA221" s="27"/>
      <c r="AB221" s="7"/>
      <c r="AC221" s="4"/>
    </row>
    <row r="222" spans="1:29" s="2" customFormat="1" x14ac:dyDescent="0.2">
      <c r="A222" s="3"/>
      <c r="C222" s="7"/>
      <c r="D222" s="7"/>
      <c r="E222" s="4"/>
      <c r="F222" s="7"/>
      <c r="G222" s="7"/>
      <c r="H222" s="7"/>
      <c r="I222" s="7"/>
      <c r="J222" s="7"/>
      <c r="K222" s="7"/>
      <c r="L222" s="7"/>
      <c r="M222" s="7"/>
      <c r="N222" s="4"/>
      <c r="O222" s="7"/>
      <c r="P222" s="7"/>
      <c r="Q222" s="7"/>
      <c r="R222" s="7"/>
      <c r="S222" s="7"/>
      <c r="T222" s="7"/>
      <c r="U222" s="7"/>
      <c r="V222" s="7"/>
      <c r="W222" s="110"/>
      <c r="X222" s="110"/>
      <c r="Y222" s="7"/>
      <c r="Z222" s="7"/>
      <c r="AA222" s="27"/>
      <c r="AB222" s="7"/>
      <c r="AC222" s="4"/>
    </row>
    <row r="223" spans="1:29" s="2" customFormat="1" x14ac:dyDescent="0.2">
      <c r="A223" s="3"/>
      <c r="C223" s="7"/>
      <c r="D223" s="7"/>
      <c r="E223" s="4"/>
      <c r="F223" s="7"/>
      <c r="G223" s="7"/>
      <c r="H223" s="7"/>
      <c r="I223" s="7"/>
      <c r="J223" s="7"/>
      <c r="K223" s="7"/>
      <c r="L223" s="7"/>
      <c r="M223" s="7"/>
      <c r="N223" s="4"/>
      <c r="O223" s="7"/>
      <c r="P223" s="7"/>
      <c r="Q223" s="7"/>
      <c r="R223" s="7"/>
      <c r="S223" s="7"/>
      <c r="T223" s="7"/>
      <c r="U223" s="7"/>
      <c r="V223" s="7"/>
      <c r="W223" s="110"/>
      <c r="X223" s="110"/>
      <c r="Y223" s="7"/>
      <c r="Z223" s="7"/>
      <c r="AA223" s="27"/>
      <c r="AB223" s="7"/>
      <c r="AC223" s="4"/>
    </row>
    <row r="224" spans="1:29" s="2" customFormat="1" x14ac:dyDescent="0.2">
      <c r="A224" s="3"/>
      <c r="C224" s="7"/>
      <c r="D224" s="7"/>
      <c r="E224" s="4"/>
      <c r="F224" s="7"/>
      <c r="G224" s="7"/>
      <c r="H224" s="7"/>
      <c r="I224" s="7"/>
      <c r="J224" s="7"/>
      <c r="K224" s="7"/>
      <c r="L224" s="7"/>
      <c r="M224" s="7"/>
      <c r="N224" s="4"/>
      <c r="O224" s="7"/>
      <c r="P224" s="7"/>
      <c r="Q224" s="7"/>
      <c r="R224" s="7"/>
      <c r="S224" s="7"/>
      <c r="T224" s="7"/>
      <c r="U224" s="7"/>
      <c r="V224" s="7"/>
      <c r="W224" s="110"/>
      <c r="X224" s="110"/>
      <c r="Y224" s="7"/>
      <c r="Z224" s="7"/>
      <c r="AA224" s="27"/>
      <c r="AB224" s="7"/>
      <c r="AC224" s="4"/>
    </row>
    <row r="225" spans="1:29" s="2" customFormat="1" x14ac:dyDescent="0.2">
      <c r="A225" s="3"/>
      <c r="C225" s="7"/>
      <c r="D225" s="7"/>
      <c r="E225" s="4"/>
      <c r="F225" s="7"/>
      <c r="G225" s="7"/>
      <c r="H225" s="7"/>
      <c r="I225" s="7"/>
      <c r="J225" s="7"/>
      <c r="K225" s="7"/>
      <c r="L225" s="7"/>
      <c r="M225" s="7"/>
      <c r="N225" s="4"/>
      <c r="O225" s="7"/>
      <c r="P225" s="7"/>
      <c r="Q225" s="7"/>
      <c r="R225" s="7"/>
      <c r="S225" s="7"/>
      <c r="T225" s="7"/>
      <c r="U225" s="7"/>
      <c r="V225" s="7"/>
      <c r="W225" s="110"/>
      <c r="X225" s="110"/>
      <c r="Y225" s="7"/>
      <c r="Z225" s="7"/>
      <c r="AA225" s="27"/>
      <c r="AB225" s="7"/>
      <c r="AC225" s="4"/>
    </row>
    <row r="226" spans="1:29" s="2" customFormat="1" x14ac:dyDescent="0.2">
      <c r="A226" s="3"/>
      <c r="C226" s="7"/>
      <c r="D226" s="7"/>
      <c r="E226" s="4"/>
      <c r="F226" s="7"/>
      <c r="G226" s="7"/>
      <c r="H226" s="7"/>
      <c r="I226" s="7"/>
      <c r="J226" s="7"/>
      <c r="K226" s="7"/>
      <c r="L226" s="7"/>
      <c r="M226" s="7"/>
      <c r="N226" s="4"/>
      <c r="O226" s="7"/>
      <c r="P226" s="7"/>
      <c r="Q226" s="7"/>
      <c r="R226" s="7"/>
      <c r="S226" s="7"/>
      <c r="T226" s="7"/>
      <c r="U226" s="7"/>
      <c r="V226" s="7"/>
      <c r="W226" s="110"/>
      <c r="X226" s="110"/>
      <c r="Y226" s="7"/>
      <c r="Z226" s="7"/>
      <c r="AA226" s="27"/>
      <c r="AB226" s="7"/>
      <c r="AC226" s="4"/>
    </row>
    <row r="227" spans="1:29" s="2" customFormat="1" x14ac:dyDescent="0.2">
      <c r="A227" s="3"/>
      <c r="C227" s="7"/>
      <c r="D227" s="7"/>
      <c r="E227" s="4"/>
      <c r="F227" s="7"/>
      <c r="G227" s="7"/>
      <c r="H227" s="7"/>
      <c r="I227" s="7"/>
      <c r="J227" s="7"/>
      <c r="K227" s="7"/>
      <c r="L227" s="7"/>
      <c r="M227" s="7"/>
      <c r="N227" s="4"/>
      <c r="O227" s="7"/>
      <c r="P227" s="7"/>
      <c r="Q227" s="7"/>
      <c r="R227" s="7"/>
      <c r="S227" s="7"/>
      <c r="T227" s="7"/>
      <c r="U227" s="7"/>
      <c r="V227" s="7"/>
      <c r="W227" s="110"/>
      <c r="X227" s="110"/>
      <c r="Y227" s="7"/>
      <c r="Z227" s="7"/>
      <c r="AA227" s="27"/>
      <c r="AB227" s="7"/>
      <c r="AC227" s="4"/>
    </row>
    <row r="228" spans="1:29" s="2" customFormat="1" x14ac:dyDescent="0.2">
      <c r="A228" s="3"/>
      <c r="C228" s="7"/>
      <c r="D228" s="7"/>
      <c r="E228" s="4"/>
      <c r="F228" s="7"/>
      <c r="G228" s="7"/>
      <c r="H228" s="7"/>
      <c r="I228" s="7"/>
      <c r="J228" s="7"/>
      <c r="K228" s="7"/>
      <c r="L228" s="7"/>
      <c r="M228" s="7"/>
      <c r="N228" s="4"/>
      <c r="O228" s="7"/>
      <c r="P228" s="7"/>
      <c r="Q228" s="7"/>
      <c r="R228" s="7"/>
      <c r="S228" s="7"/>
      <c r="T228" s="7"/>
      <c r="U228" s="7"/>
      <c r="V228" s="7"/>
      <c r="W228" s="110"/>
      <c r="X228" s="110"/>
      <c r="Y228" s="7"/>
      <c r="Z228" s="7"/>
      <c r="AA228" s="27"/>
      <c r="AB228" s="7"/>
      <c r="AC228" s="4"/>
    </row>
    <row r="229" spans="1:29" s="2" customFormat="1" x14ac:dyDescent="0.2">
      <c r="A229" s="3"/>
      <c r="C229" s="7"/>
      <c r="D229" s="7"/>
      <c r="E229" s="4"/>
      <c r="F229" s="7"/>
      <c r="G229" s="7"/>
      <c r="H229" s="7"/>
      <c r="I229" s="7"/>
      <c r="J229" s="7"/>
      <c r="K229" s="7"/>
      <c r="L229" s="7"/>
      <c r="M229" s="7"/>
      <c r="N229" s="4"/>
      <c r="O229" s="7"/>
      <c r="P229" s="7"/>
      <c r="Q229" s="7"/>
      <c r="R229" s="7"/>
      <c r="S229" s="7"/>
      <c r="T229" s="7"/>
      <c r="U229" s="7"/>
      <c r="V229" s="7"/>
      <c r="W229" s="110"/>
      <c r="X229" s="110"/>
      <c r="Y229" s="7"/>
      <c r="Z229" s="7"/>
      <c r="AA229" s="27"/>
      <c r="AB229" s="7"/>
      <c r="AC229" s="4"/>
    </row>
    <row r="230" spans="1:29" s="2" customFormat="1" x14ac:dyDescent="0.2">
      <c r="A230" s="3"/>
      <c r="C230" s="7"/>
      <c r="D230" s="7"/>
      <c r="E230" s="4"/>
      <c r="F230" s="7"/>
      <c r="G230" s="7"/>
      <c r="H230" s="7"/>
      <c r="I230" s="7"/>
      <c r="J230" s="7"/>
      <c r="K230" s="7"/>
      <c r="L230" s="7"/>
      <c r="M230" s="7"/>
      <c r="N230" s="4"/>
      <c r="O230" s="7"/>
      <c r="P230" s="7"/>
      <c r="Q230" s="7"/>
      <c r="R230" s="7"/>
      <c r="S230" s="7"/>
      <c r="T230" s="7"/>
      <c r="U230" s="7"/>
      <c r="V230" s="7"/>
      <c r="W230" s="110"/>
      <c r="X230" s="110"/>
      <c r="Y230" s="7"/>
      <c r="Z230" s="7"/>
      <c r="AA230" s="27"/>
      <c r="AB230" s="7"/>
      <c r="AC230" s="4"/>
    </row>
    <row r="231" spans="1:29" s="2" customFormat="1" x14ac:dyDescent="0.2">
      <c r="A231" s="3"/>
      <c r="C231" s="7"/>
      <c r="D231" s="7"/>
      <c r="E231" s="4"/>
      <c r="F231" s="7"/>
      <c r="G231" s="7"/>
      <c r="H231" s="7"/>
      <c r="I231" s="7"/>
      <c r="J231" s="7"/>
      <c r="K231" s="7"/>
      <c r="L231" s="7"/>
      <c r="M231" s="7"/>
      <c r="N231" s="4"/>
      <c r="O231" s="7"/>
      <c r="P231" s="7"/>
      <c r="Q231" s="7"/>
      <c r="R231" s="7"/>
      <c r="S231" s="7"/>
      <c r="T231" s="7"/>
      <c r="U231" s="7"/>
      <c r="V231" s="7"/>
      <c r="W231" s="110"/>
      <c r="X231" s="110"/>
      <c r="Y231" s="7"/>
      <c r="Z231" s="7"/>
      <c r="AA231" s="27"/>
      <c r="AB231" s="7"/>
      <c r="AC231" s="4"/>
    </row>
    <row r="232" spans="1:29" x14ac:dyDescent="0.2">
      <c r="A232" s="3"/>
      <c r="B232" s="2"/>
    </row>
    <row r="233" spans="1:29" x14ac:dyDescent="0.2">
      <c r="A233" s="1"/>
    </row>
    <row r="234" spans="1:29" x14ac:dyDescent="0.2">
      <c r="A234" s="1"/>
    </row>
    <row r="235" spans="1:29" x14ac:dyDescent="0.2">
      <c r="A235" s="1"/>
    </row>
    <row r="236" spans="1:29" x14ac:dyDescent="0.2">
      <c r="A236" s="1"/>
    </row>
    <row r="237" spans="1:29" x14ac:dyDescent="0.2">
      <c r="A237" s="1"/>
    </row>
    <row r="238" spans="1:29" x14ac:dyDescent="0.2">
      <c r="A238" s="1"/>
    </row>
    <row r="239" spans="1:29" x14ac:dyDescent="0.2">
      <c r="A239" s="1"/>
    </row>
    <row r="240" spans="1:29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</sheetData>
  <mergeCells count="31">
    <mergeCell ref="AC9:AC10"/>
    <mergeCell ref="L7:Z7"/>
    <mergeCell ref="W8:Z8"/>
    <mergeCell ref="U9:U10"/>
    <mergeCell ref="V9:V10"/>
    <mergeCell ref="S9:T9"/>
    <mergeCell ref="U1:AC1"/>
    <mergeCell ref="L8:N9"/>
    <mergeCell ref="O8:P9"/>
    <mergeCell ref="C8:E9"/>
    <mergeCell ref="F9:G9"/>
    <mergeCell ref="T2:AC2"/>
    <mergeCell ref="Q8:T8"/>
    <mergeCell ref="AA7:AC8"/>
    <mergeCell ref="AA9:AA10"/>
    <mergeCell ref="AB9:AB10"/>
    <mergeCell ref="A4:AA4"/>
    <mergeCell ref="A5:AA5"/>
    <mergeCell ref="A7:A10"/>
    <mergeCell ref="B7:B10"/>
    <mergeCell ref="C7:K7"/>
    <mergeCell ref="F8:K8"/>
    <mergeCell ref="J9:K9"/>
    <mergeCell ref="Q9:R9"/>
    <mergeCell ref="A163:B163"/>
    <mergeCell ref="A158:B158"/>
    <mergeCell ref="W9:X9"/>
    <mergeCell ref="H9:I9"/>
    <mergeCell ref="U8:V8"/>
    <mergeCell ref="Y9:Z9"/>
    <mergeCell ref="A162:B162"/>
  </mergeCells>
  <phoneticPr fontId="3" type="noConversion"/>
  <pageMargins left="0.27559055118110237" right="0.27559055118110237" top="0.94488188976377963" bottom="0.27559055118110237" header="0" footer="0"/>
  <pageSetup paperSize="9" scale="50" fitToHeight="8" orientation="landscape" r:id="rId1"/>
  <headerFooter alignWithMargins="0"/>
  <rowBreaks count="3" manualBreakCount="3">
    <brk id="57" max="16383" man="1"/>
    <brk id="118" max="16383" man="1"/>
    <brk id="1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Loner-XP</dc:creator>
  <cp:lastModifiedBy>Дмитро</cp:lastModifiedBy>
  <cp:lastPrinted>2026-04-15T08:00:57Z</cp:lastPrinted>
  <dcterms:created xsi:type="dcterms:W3CDTF">2012-04-17T05:35:03Z</dcterms:created>
  <dcterms:modified xsi:type="dcterms:W3CDTF">2026-04-16T07:41:26Z</dcterms:modified>
</cp:coreProperties>
</file>