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57\"/>
    </mc:Choice>
  </mc:AlternateContent>
  <xr:revisionPtr revIDLastSave="0" documentId="8_{F8F9FEFA-A98C-4F95-BD8A-56A9110091D7}" xr6:coauthVersionLast="47" xr6:coauthVersionMax="47" xr10:uidLastSave="{00000000-0000-0000-0000-000000000000}"/>
  <bookViews>
    <workbookView xWindow="-120" yWindow="-120" windowWidth="29040" windowHeight="15720" xr2:uid="{E2304F1E-FB72-4775-9052-B3D1B9CDAB82}"/>
  </bookViews>
  <sheets>
    <sheet name="дод.2" sheetId="12" r:id="rId1"/>
  </sheets>
  <definedNames>
    <definedName name="_xlnm.Print_Titles" localSheetId="0">дод.2!$7:$7</definedName>
    <definedName name="_xlnm.Print_Area" localSheetId="0">дод.2!$A$1:$G$34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2" l="1"/>
  <c r="M2" i="12"/>
  <c r="O2" i="12"/>
  <c r="P2" i="12"/>
  <c r="M3" i="12"/>
  <c r="O3" i="12"/>
  <c r="P3" i="12"/>
  <c r="M4" i="12"/>
  <c r="O4" i="12"/>
  <c r="P4" i="12"/>
  <c r="M5" i="12"/>
  <c r="O5" i="12"/>
  <c r="P5" i="12"/>
  <c r="M6" i="12"/>
  <c r="O6" i="12"/>
  <c r="P6" i="12"/>
  <c r="M7" i="12"/>
  <c r="O7" i="12"/>
  <c r="P7" i="12"/>
  <c r="J8" i="12"/>
  <c r="K8" i="12"/>
  <c r="L8" i="12"/>
  <c r="M8" i="12"/>
  <c r="N8" i="12"/>
  <c r="O8" i="12"/>
  <c r="P8" i="12"/>
  <c r="M10" i="12"/>
  <c r="O10" i="12"/>
  <c r="P10" i="12"/>
  <c r="M11" i="12"/>
  <c r="P11" i="12"/>
  <c r="C12" i="12"/>
  <c r="D12" i="12"/>
  <c r="E12" i="12"/>
  <c r="F12" i="12"/>
  <c r="M12" i="12"/>
  <c r="O12" i="12"/>
  <c r="P12" i="12"/>
  <c r="J13" i="12"/>
  <c r="M13" i="12"/>
  <c r="O13" i="12"/>
  <c r="P13" i="12"/>
  <c r="M14" i="12"/>
  <c r="O14" i="12"/>
  <c r="P14" i="12"/>
  <c r="C15" i="12"/>
  <c r="C16" i="12"/>
  <c r="C17" i="12"/>
  <c r="D17" i="12"/>
  <c r="E17" i="12"/>
  <c r="F17" i="12"/>
  <c r="C18" i="12"/>
  <c r="C19" i="12"/>
  <c r="M19" i="12"/>
  <c r="O19" i="12"/>
  <c r="P19" i="12"/>
  <c r="C20" i="12"/>
  <c r="D20" i="12"/>
  <c r="E20" i="12"/>
  <c r="F20" i="12"/>
  <c r="J20" i="12"/>
  <c r="L20" i="12"/>
  <c r="M20" i="12"/>
  <c r="O20" i="12"/>
  <c r="P20" i="12"/>
  <c r="C21" i="12"/>
  <c r="D21" i="12"/>
  <c r="E21" i="12"/>
  <c r="F21" i="12"/>
  <c r="C23" i="12"/>
  <c r="D23" i="12"/>
  <c r="E23" i="12"/>
  <c r="F23" i="12"/>
  <c r="C24" i="12"/>
  <c r="D24" i="12"/>
  <c r="E24" i="12"/>
  <c r="F24" i="12"/>
  <c r="C25" i="12"/>
  <c r="C26" i="12"/>
  <c r="M26" i="12"/>
  <c r="O26" i="12"/>
  <c r="C27" i="12"/>
  <c r="D27" i="12"/>
  <c r="E27" i="12"/>
  <c r="F27" i="12"/>
  <c r="J27" i="12"/>
  <c r="K27" i="12"/>
  <c r="L27" i="12"/>
  <c r="M27" i="12"/>
  <c r="N27" i="12"/>
  <c r="O27" i="12"/>
  <c r="P27" i="12"/>
  <c r="J28" i="12"/>
  <c r="K28" i="12"/>
  <c r="L28" i="12"/>
  <c r="M28" i="12"/>
  <c r="N28" i="12"/>
  <c r="O28" i="12"/>
  <c r="P28" i="12"/>
  <c r="C29" i="12"/>
  <c r="D29" i="12"/>
  <c r="E29" i="12"/>
  <c r="F29" i="12"/>
  <c r="D38" i="12"/>
  <c r="D39" i="12"/>
  <c r="I39" i="12"/>
  <c r="J39" i="12"/>
  <c r="D42" i="12"/>
  <c r="E42" i="12"/>
  <c r="E44" i="12"/>
  <c r="D45" i="12"/>
  <c r="D46" i="12"/>
  <c r="B47" i="12"/>
  <c r="C47" i="12"/>
  <c r="D47" i="12"/>
  <c r="B50" i="12"/>
  <c r="C50" i="12"/>
  <c r="D50" i="12"/>
</calcChain>
</file>

<file path=xl/sharedStrings.xml><?xml version="1.0" encoding="utf-8"?>
<sst xmlns="http://schemas.openxmlformats.org/spreadsheetml/2006/main" count="102" uniqueCount="94">
  <si>
    <t>Код</t>
  </si>
  <si>
    <t>Загальний фонд</t>
  </si>
  <si>
    <t>Спеціальний фонд</t>
  </si>
  <si>
    <t>Внутрішнє фінансування</t>
  </si>
  <si>
    <t>Кошти, що передаються із загального фонду бюджету до бюджету розвитку (спеціального фонду)</t>
  </si>
  <si>
    <t>Розподілено:</t>
  </si>
  <si>
    <t>Нерозподілений залишок</t>
  </si>
  <si>
    <t>Секвестр розподілених ВЛ</t>
  </si>
  <si>
    <t>Розподілено з врахуванням секвестру:</t>
  </si>
  <si>
    <t>Нерозподілений залишок після секвестру</t>
  </si>
  <si>
    <t>Оборотна касова готівка</t>
  </si>
  <si>
    <t>Б/т розвитку</t>
  </si>
  <si>
    <t>Прир/охоронний</t>
  </si>
  <si>
    <t>Цільовий фонд</t>
  </si>
  <si>
    <t>Інші</t>
  </si>
  <si>
    <t>Разом ВЛ по СФ</t>
  </si>
  <si>
    <t>2. Субвенція з Д/б на 30 км зону ХАЕС</t>
  </si>
  <si>
    <t>3. Власні кошти ЗФ, передані до б/ту розвитку</t>
  </si>
  <si>
    <t>Разом передано із ЗФ до б/р СФ:</t>
  </si>
  <si>
    <t>ПРИМІТКА:</t>
  </si>
  <si>
    <t>п.</t>
  </si>
  <si>
    <t>к.</t>
  </si>
  <si>
    <t>р.</t>
  </si>
  <si>
    <t>обласна</t>
  </si>
  <si>
    <t>державна</t>
  </si>
  <si>
    <t>всього передано:</t>
  </si>
  <si>
    <t>Заг.фонд.</t>
  </si>
  <si>
    <t>Спец.фонд</t>
  </si>
  <si>
    <t>Різниця:</t>
  </si>
  <si>
    <t>ДЕФІЦИТ</t>
  </si>
  <si>
    <t>Дод.2</t>
  </si>
  <si>
    <t>Дод.1</t>
  </si>
  <si>
    <t>Дод.3</t>
  </si>
  <si>
    <t>Фінансування за типом кредитора</t>
  </si>
  <si>
    <t>Загальне фінансування</t>
  </si>
  <si>
    <t>Фінансування за типом боргового зобов'язання</t>
  </si>
  <si>
    <t>Разом:</t>
  </si>
  <si>
    <t>Залишки освітньої та інклюз.субвенцій</t>
  </si>
  <si>
    <t>4. Субвенція соц.ек.розвиток</t>
  </si>
  <si>
    <t>2. Субвенція з Д/б по галузі "Освіта" (інклюзія,НУШ),тощо</t>
  </si>
  <si>
    <t>1. Субвенція з Д/б на квартири в/сл, сиротам</t>
  </si>
  <si>
    <t>(код бюджету)</t>
  </si>
  <si>
    <t>Усього</t>
  </si>
  <si>
    <t>Залишки АКБ на 01.01.2021</t>
  </si>
  <si>
    <t>Транспортний збір</t>
  </si>
  <si>
    <t>Субвенція на соц.ек.розвиток</t>
  </si>
  <si>
    <t>Разом залишки по ЗФ:</t>
  </si>
  <si>
    <t>УСЬОГО залишки по ЗФ+СФ</t>
  </si>
  <si>
    <r>
      <t xml:space="preserve">Звірка з додатком 2 </t>
    </r>
    <r>
      <rPr>
        <sz val="11"/>
        <color indexed="10"/>
        <rFont val="Times New Roman"/>
        <family val="1"/>
        <charset val="204"/>
      </rPr>
      <t>(у таблиці внизу має бути 0):</t>
    </r>
  </si>
  <si>
    <t>Секретар міської ради</t>
  </si>
  <si>
    <t>Світлана ФЕДОРЧУК</t>
  </si>
  <si>
    <t>(грн)</t>
  </si>
  <si>
    <t>дотація мед.</t>
  </si>
  <si>
    <t>Залишки ЗФ на 01.01.21-ОКГ</t>
  </si>
  <si>
    <t>5. Субвенція на утрим. обєктів спільного кор.</t>
  </si>
  <si>
    <t>Найменування згідно з Класифікацією фінансування бюджету</t>
  </si>
  <si>
    <t>усього</t>
  </si>
  <si>
    <t>у тому числі бюджет розвитку</t>
  </si>
  <si>
    <t>200000</t>
  </si>
  <si>
    <t>203000</t>
  </si>
  <si>
    <t>Інше внутрішнє фінансування</t>
  </si>
  <si>
    <t>203400</t>
  </si>
  <si>
    <t>Фінансування за рахунок коштів єдиного казначейського рахунку</t>
  </si>
  <si>
    <t>203410</t>
  </si>
  <si>
    <t>Одержано</t>
  </si>
  <si>
    <t>203420</t>
  </si>
  <si>
    <t>Повернено</t>
  </si>
  <si>
    <t>208000</t>
  </si>
  <si>
    <t>Фінансування за рахунок зміни залишків коштів бюджетів</t>
  </si>
  <si>
    <t>208100</t>
  </si>
  <si>
    <t>На початок періоду</t>
  </si>
  <si>
    <t>208200</t>
  </si>
  <si>
    <t>На кінець періоду</t>
  </si>
  <si>
    <t>208400</t>
  </si>
  <si>
    <t>X</t>
  </si>
  <si>
    <t>600000</t>
  </si>
  <si>
    <t>Фінансування за активними операціями</t>
  </si>
  <si>
    <t>602000</t>
  </si>
  <si>
    <t>Зміни обсягів бюджетних коштів</t>
  </si>
  <si>
    <t>602100</t>
  </si>
  <si>
    <t>602200</t>
  </si>
  <si>
    <t>602400</t>
  </si>
  <si>
    <t>603000</t>
  </si>
  <si>
    <t>2668900 </t>
  </si>
  <si>
    <t>9758100 </t>
  </si>
  <si>
    <t>2 356 800 </t>
  </si>
  <si>
    <t>*</t>
  </si>
  <si>
    <t xml:space="preserve"> -</t>
  </si>
  <si>
    <t>Залишки на 01.01.2025</t>
  </si>
  <si>
    <t>Субвенція харчув</t>
  </si>
  <si>
    <t>Субв осв</t>
  </si>
  <si>
    <t>Фінансування бюджету Славутської міської територіальної громади на 2026 рік</t>
  </si>
  <si>
    <r>
      <t xml:space="preserve">                                    </t>
    </r>
    <r>
      <rPr>
        <sz val="11"/>
        <rFont val="Times New Roman"/>
        <family val="1"/>
        <charset val="204"/>
      </rPr>
      <t xml:space="preserve">  Додаток 2</t>
    </r>
    <r>
      <rPr>
        <sz val="10"/>
        <rFont val="Times New Roman"/>
        <family val="1"/>
        <charset val="204"/>
      </rPr>
      <t xml:space="preserve">
до рішення Славутської міської ради від 13.03.2026  №  -57/2026 «Про внесення змін до бюджету Славутської міської територіальної громади на 2026 рік»</t>
    </r>
  </si>
  <si>
    <t>передано 57 сесією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</si>
</sst>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97" formatCode="0.0"/>
    <numFmt numFmtId="213" formatCode="#,##0.00;\-#,##0.00;#,&quot;-&quot;"/>
  </numFmts>
  <fonts count="64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17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Helv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3.5"/>
      <name val="Times New Roman"/>
      <family val="1"/>
      <charset val="204"/>
    </font>
    <font>
      <b/>
      <sz val="13.5"/>
      <color indexed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2"/>
      <color indexed="3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2.5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1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16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5" fillId="22" borderId="2" applyNumberFormat="0" applyAlignment="0" applyProtection="0"/>
    <xf numFmtId="0" fontId="10" fillId="22" borderId="1" applyNumberForma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3" applyNumberFormat="0" applyFill="0" applyAlignment="0" applyProtection="0"/>
    <xf numFmtId="0" fontId="11" fillId="13" borderId="0" applyNumberFormat="0" applyBorder="0" applyAlignment="0" applyProtection="0"/>
    <xf numFmtId="0" fontId="16" fillId="0" borderId="0"/>
    <xf numFmtId="0" fontId="4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10" borderId="4" applyNumberFormat="0" applyFont="0" applyAlignment="0" applyProtection="0"/>
    <xf numFmtId="0" fontId="15" fillId="0" borderId="0"/>
    <xf numFmtId="0" fontId="3" fillId="4" borderId="0" applyNumberFormat="0" applyBorder="0" applyAlignment="0" applyProtection="0"/>
    <xf numFmtId="0" fontId="60" fillId="26" borderId="0" applyNumberFormat="0" applyBorder="0" applyAlignment="0" applyProtection="0"/>
    <xf numFmtId="0" fontId="61" fillId="27" borderId="0" applyNumberFormat="0" applyBorder="0" applyAlignment="0" applyProtection="0"/>
    <xf numFmtId="0" fontId="62" fillId="28" borderId="0" applyNumberFormat="0" applyBorder="0" applyAlignment="0" applyProtection="0"/>
    <xf numFmtId="0" fontId="63" fillId="29" borderId="0" applyNumberFormat="0" applyBorder="0" applyAlignment="0" applyProtection="0"/>
    <xf numFmtId="0" fontId="63" fillId="30" borderId="0" applyNumberFormat="0" applyBorder="0" applyAlignment="0" applyProtection="0"/>
    <xf numFmtId="0" fontId="63" fillId="31" borderId="0" applyNumberFormat="0" applyBorder="0" applyAlignment="0" applyProtection="0"/>
    <xf numFmtId="0" fontId="62" fillId="32" borderId="0" applyNumberFormat="0" applyBorder="0" applyAlignment="0" applyProtection="0"/>
    <xf numFmtId="0" fontId="63" fillId="33" borderId="0" applyNumberFormat="0" applyBorder="0" applyAlignment="0" applyProtection="0"/>
    <xf numFmtId="0" fontId="63" fillId="34" borderId="0" applyNumberFormat="0" applyBorder="0" applyAlignment="0" applyProtection="0"/>
    <xf numFmtId="0" fontId="63" fillId="35" borderId="0" applyNumberFormat="0" applyBorder="0" applyAlignment="0" applyProtection="0"/>
    <xf numFmtId="0" fontId="62" fillId="36" borderId="0" applyNumberFormat="0" applyBorder="0" applyAlignment="0" applyProtection="0"/>
    <xf numFmtId="0" fontId="63" fillId="37" borderId="0" applyNumberFormat="0" applyBorder="0" applyAlignment="0" applyProtection="0"/>
    <xf numFmtId="0" fontId="63" fillId="38" borderId="0" applyNumberFormat="0" applyBorder="0" applyAlignment="0" applyProtection="0"/>
    <xf numFmtId="0" fontId="63" fillId="39" borderId="0" applyNumberFormat="0" applyBorder="0" applyAlignment="0" applyProtection="0"/>
    <xf numFmtId="0" fontId="62" fillId="40" borderId="0" applyNumberFormat="0" applyBorder="0" applyAlignment="0" applyProtection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2" fillId="44" borderId="0" applyNumberFormat="0" applyBorder="0" applyAlignment="0" applyProtection="0"/>
    <xf numFmtId="0" fontId="63" fillId="45" borderId="0" applyNumberFormat="0" applyBorder="0" applyAlignment="0" applyProtection="0"/>
    <xf numFmtId="0" fontId="63" fillId="46" borderId="0" applyNumberFormat="0" applyBorder="0" applyAlignment="0" applyProtection="0"/>
    <xf numFmtId="0" fontId="63" fillId="47" borderId="0" applyNumberFormat="0" applyBorder="0" applyAlignment="0" applyProtection="0"/>
    <xf numFmtId="0" fontId="62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50" borderId="0" applyNumberFormat="0" applyBorder="0" applyAlignment="0" applyProtection="0"/>
    <xf numFmtId="0" fontId="63" fillId="51" borderId="0" applyNumberFormat="0" applyBorder="0" applyAlignment="0" applyProtection="0"/>
  </cellStyleXfs>
  <cellXfs count="178">
    <xf numFmtId="0" fontId="0" fillId="0" borderId="0" xfId="0"/>
    <xf numFmtId="0" fontId="1" fillId="0" borderId="0" xfId="0" applyNumberFormat="1" applyFont="1" applyFill="1" applyAlignment="1" applyProtection="1"/>
    <xf numFmtId="0" fontId="0" fillId="0" borderId="0" xfId="0" applyFill="1"/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0" fillId="0" borderId="0" xfId="0" applyFill="1" applyBorder="1"/>
    <xf numFmtId="3" fontId="1" fillId="0" borderId="0" xfId="0" applyNumberFormat="1" applyFont="1" applyFill="1" applyAlignment="1" applyProtection="1"/>
    <xf numFmtId="0" fontId="22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1" fillId="0" borderId="0" xfId="0" applyNumberFormat="1" applyFont="1" applyFill="1" applyAlignment="1" applyProtection="1">
      <alignment horizontal="left"/>
    </xf>
    <xf numFmtId="3" fontId="12" fillId="0" borderId="0" xfId="0" applyNumberFormat="1" applyFont="1" applyFill="1" applyAlignment="1" applyProtection="1"/>
    <xf numFmtId="0" fontId="18" fillId="0" borderId="0" xfId="0" applyFont="1"/>
    <xf numFmtId="3" fontId="12" fillId="0" borderId="0" xfId="0" applyNumberFormat="1" applyFont="1" applyFill="1" applyAlignment="1" applyProtection="1">
      <alignment horizontal="center"/>
    </xf>
    <xf numFmtId="3" fontId="1" fillId="0" borderId="0" xfId="0" applyNumberFormat="1" applyFont="1" applyFill="1" applyAlignment="1" applyProtection="1">
      <alignment horizontal="center"/>
    </xf>
    <xf numFmtId="3" fontId="23" fillId="0" borderId="0" xfId="0" applyNumberFormat="1" applyFont="1" applyFill="1" applyBorder="1" applyAlignment="1" applyProtection="1"/>
    <xf numFmtId="0" fontId="1" fillId="0" borderId="0" xfId="0" applyFont="1" applyFill="1"/>
    <xf numFmtId="0" fontId="1" fillId="0" borderId="0" xfId="0" applyFont="1" applyFill="1" applyBorder="1"/>
    <xf numFmtId="0" fontId="25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>
      <alignment horizontal="center"/>
    </xf>
    <xf numFmtId="0" fontId="24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/>
    <xf numFmtId="0" fontId="24" fillId="0" borderId="0" xfId="0" applyFont="1" applyFill="1" applyBorder="1"/>
    <xf numFmtId="0" fontId="24" fillId="0" borderId="0" xfId="0" applyFont="1" applyFill="1"/>
    <xf numFmtId="3" fontId="23" fillId="0" borderId="0" xfId="0" applyNumberFormat="1" applyFont="1" applyFill="1" applyAlignment="1" applyProtection="1"/>
    <xf numFmtId="0" fontId="24" fillId="0" borderId="0" xfId="0" applyFont="1"/>
    <xf numFmtId="0" fontId="25" fillId="0" borderId="0" xfId="0" applyNumberFormat="1" applyFont="1" applyFill="1" applyBorder="1" applyAlignment="1" applyProtection="1"/>
    <xf numFmtId="0" fontId="26" fillId="0" borderId="0" xfId="0" applyNumberFormat="1" applyFont="1" applyFill="1" applyBorder="1" applyAlignment="1" applyProtection="1"/>
    <xf numFmtId="0" fontId="25" fillId="0" borderId="0" xfId="0" applyFont="1" applyFill="1" applyBorder="1"/>
    <xf numFmtId="0" fontId="25" fillId="0" borderId="0" xfId="0" applyFont="1" applyFill="1"/>
    <xf numFmtId="0" fontId="25" fillId="0" borderId="0" xfId="0" applyFont="1"/>
    <xf numFmtId="0" fontId="19" fillId="0" borderId="0" xfId="0" applyNumberFormat="1" applyFont="1" applyFill="1" applyAlignment="1" applyProtection="1"/>
    <xf numFmtId="0" fontId="19" fillId="0" borderId="0" xfId="0" applyFont="1"/>
    <xf numFmtId="0" fontId="1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/>
    <xf numFmtId="0" fontId="19" fillId="0" borderId="0" xfId="0" applyFont="1" applyFill="1" applyBorder="1"/>
    <xf numFmtId="0" fontId="19" fillId="0" borderId="0" xfId="0" applyFont="1" applyFill="1"/>
    <xf numFmtId="0" fontId="24" fillId="0" borderId="5" xfId="0" applyNumberFormat="1" applyFont="1" applyFill="1" applyBorder="1" applyAlignment="1" applyProtection="1">
      <alignment horizontal="center"/>
    </xf>
    <xf numFmtId="0" fontId="25" fillId="0" borderId="5" xfId="0" applyNumberFormat="1" applyFont="1" applyFill="1" applyBorder="1" applyAlignment="1" applyProtection="1">
      <alignment horizontal="center"/>
    </xf>
    <xf numFmtId="3" fontId="19" fillId="0" borderId="5" xfId="0" applyNumberFormat="1" applyFont="1" applyFill="1" applyBorder="1" applyAlignment="1" applyProtection="1">
      <alignment horizontal="center"/>
    </xf>
    <xf numFmtId="4" fontId="1" fillId="0" borderId="0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/>
    <xf numFmtId="4" fontId="32" fillId="0" borderId="5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>
      <alignment horizontal="center"/>
    </xf>
    <xf numFmtId="4" fontId="31" fillId="0" borderId="5" xfId="0" applyNumberFormat="1" applyFont="1" applyFill="1" applyBorder="1" applyAlignment="1" applyProtection="1">
      <alignment horizontal="right"/>
    </xf>
    <xf numFmtId="0" fontId="31" fillId="0" borderId="5" xfId="0" applyNumberFormat="1" applyFont="1" applyFill="1" applyBorder="1" applyAlignment="1" applyProtection="1"/>
    <xf numFmtId="4" fontId="1" fillId="0" borderId="0" xfId="0" applyNumberFormat="1" applyFont="1" applyFill="1" applyAlignment="1" applyProtection="1"/>
    <xf numFmtId="4" fontId="25" fillId="0" borderId="0" xfId="0" applyNumberFormat="1" applyFont="1" applyFill="1" applyBorder="1" applyAlignment="1" applyProtection="1"/>
    <xf numFmtId="0" fontId="12" fillId="0" borderId="0" xfId="0" applyNumberFormat="1" applyFont="1" applyFill="1" applyAlignment="1" applyProtection="1"/>
    <xf numFmtId="4" fontId="18" fillId="0" borderId="0" xfId="0" applyNumberFormat="1" applyFont="1"/>
    <xf numFmtId="0" fontId="34" fillId="0" borderId="0" xfId="0" applyFont="1"/>
    <xf numFmtId="4" fontId="32" fillId="0" borderId="5" xfId="0" applyNumberFormat="1" applyFont="1" applyFill="1" applyBorder="1" applyAlignment="1" applyProtection="1">
      <alignment horizontal="center"/>
    </xf>
    <xf numFmtId="4" fontId="28" fillId="0" borderId="5" xfId="0" applyNumberFormat="1" applyFont="1" applyFill="1" applyBorder="1" applyAlignment="1" applyProtection="1">
      <alignment horizontal="center"/>
    </xf>
    <xf numFmtId="0" fontId="27" fillId="0" borderId="5" xfId="0" applyNumberFormat="1" applyFont="1" applyFill="1" applyBorder="1" applyAlignment="1" applyProtection="1">
      <alignment horizontal="center"/>
    </xf>
    <xf numFmtId="4" fontId="19" fillId="0" borderId="5" xfId="0" applyNumberFormat="1" applyFont="1" applyFill="1" applyBorder="1" applyAlignment="1" applyProtection="1"/>
    <xf numFmtId="197" fontId="1" fillId="0" borderId="0" xfId="0" applyNumberFormat="1" applyFont="1" applyFill="1" applyBorder="1" applyAlignment="1" applyProtection="1"/>
    <xf numFmtId="4" fontId="18" fillId="0" borderId="5" xfId="0" applyNumberFormat="1" applyFont="1" applyFill="1" applyBorder="1" applyAlignment="1" applyProtection="1"/>
    <xf numFmtId="3" fontId="18" fillId="0" borderId="5" xfId="0" applyNumberFormat="1" applyFont="1" applyBorder="1" applyAlignment="1">
      <alignment horizontal="right" vertical="center" wrapText="1"/>
    </xf>
    <xf numFmtId="0" fontId="12" fillId="0" borderId="0" xfId="0" applyNumberFormat="1" applyFont="1" applyFill="1" applyBorder="1" applyAlignment="1" applyProtection="1"/>
    <xf numFmtId="4" fontId="14" fillId="0" borderId="5" xfId="0" applyNumberFormat="1" applyFont="1" applyFill="1" applyBorder="1" applyAlignment="1" applyProtection="1"/>
    <xf numFmtId="0" fontId="20" fillId="0" borderId="5" xfId="0" applyNumberFormat="1" applyFont="1" applyFill="1" applyBorder="1" applyAlignment="1" applyProtection="1">
      <alignment horizontal="center"/>
    </xf>
    <xf numFmtId="0" fontId="19" fillId="0" borderId="5" xfId="0" applyNumberFormat="1" applyFont="1" applyFill="1" applyBorder="1" applyAlignment="1" applyProtection="1">
      <alignment horizontal="center"/>
    </xf>
    <xf numFmtId="3" fontId="20" fillId="0" borderId="0" xfId="0" applyNumberFormat="1" applyFont="1" applyFill="1" applyAlignment="1" applyProtection="1"/>
    <xf numFmtId="3" fontId="20" fillId="0" borderId="0" xfId="0" applyNumberFormat="1" applyFont="1" applyFill="1" applyAlignment="1" applyProtection="1">
      <alignment horizont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Fill="1" applyBorder="1"/>
    <xf numFmtId="0" fontId="20" fillId="0" borderId="0" xfId="0" applyFont="1" applyFill="1"/>
    <xf numFmtId="0" fontId="33" fillId="0" borderId="0" xfId="0" applyFont="1" applyAlignment="1">
      <alignment horizontal="justify" vertical="center"/>
    </xf>
    <xf numFmtId="0" fontId="22" fillId="0" borderId="0" xfId="0" applyNumberFormat="1" applyFont="1" applyFill="1" applyAlignment="1" applyProtection="1"/>
    <xf numFmtId="4" fontId="35" fillId="0" borderId="5" xfId="0" applyNumberFormat="1" applyFont="1" applyFill="1" applyBorder="1" applyAlignment="1">
      <alignment horizontal="center" vertical="center"/>
    </xf>
    <xf numFmtId="4" fontId="36" fillId="0" borderId="5" xfId="0" applyNumberFormat="1" applyFont="1" applyFill="1" applyBorder="1" applyAlignment="1">
      <alignment vertical="center" wrapText="1"/>
    </xf>
    <xf numFmtId="4" fontId="37" fillId="0" borderId="5" xfId="0" applyNumberFormat="1" applyFont="1" applyFill="1" applyBorder="1" applyAlignment="1" applyProtection="1"/>
    <xf numFmtId="0" fontId="14" fillId="0" borderId="0" xfId="0" applyNumberFormat="1" applyFont="1" applyFill="1" applyAlignment="1" applyProtection="1">
      <alignment horizontal="left"/>
    </xf>
    <xf numFmtId="0" fontId="14" fillId="0" borderId="0" xfId="0" applyFont="1" applyAlignment="1">
      <alignment horizontal="left"/>
    </xf>
    <xf numFmtId="4" fontId="38" fillId="0" borderId="5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Alignment="1" applyProtection="1">
      <alignment horizontal="center"/>
    </xf>
    <xf numFmtId="0" fontId="23" fillId="0" borderId="0" xfId="0" applyNumberFormat="1" applyFont="1" applyFill="1" applyBorder="1" applyAlignment="1" applyProtection="1">
      <alignment horizontal="center" vertical="center" wrapText="1"/>
    </xf>
    <xf numFmtId="0" fontId="22" fillId="0" borderId="6" xfId="0" applyFont="1" applyBorder="1"/>
    <xf numFmtId="0" fontId="22" fillId="0" borderId="7" xfId="0" applyFont="1" applyBorder="1"/>
    <xf numFmtId="0" fontId="39" fillId="0" borderId="5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0" xfId="0" applyFont="1" applyFill="1" applyBorder="1"/>
    <xf numFmtId="0" fontId="22" fillId="0" borderId="0" xfId="0" applyFont="1" applyFill="1"/>
    <xf numFmtId="0" fontId="23" fillId="0" borderId="0" xfId="0" applyNumberFormat="1" applyFont="1" applyFill="1" applyAlignment="1" applyProtection="1">
      <alignment horizontal="center" vertical="center" wrapText="1"/>
    </xf>
    <xf numFmtId="4" fontId="42" fillId="0" borderId="5" xfId="0" applyNumberFormat="1" applyFont="1" applyFill="1" applyBorder="1"/>
    <xf numFmtId="4" fontId="42" fillId="0" borderId="5" xfId="0" applyNumberFormat="1" applyFont="1" applyBorder="1" applyAlignment="1">
      <alignment horizontal="center" vertical="center" wrapText="1"/>
    </xf>
    <xf numFmtId="4" fontId="42" fillId="0" borderId="5" xfId="0" applyNumberFormat="1" applyFont="1" applyBorder="1"/>
    <xf numFmtId="4" fontId="42" fillId="0" borderId="7" xfId="0" applyNumberFormat="1" applyFont="1" applyBorder="1" applyAlignment="1">
      <alignment horizontal="center" vertical="center" wrapText="1"/>
    </xf>
    <xf numFmtId="4" fontId="42" fillId="0" borderId="5" xfId="0" applyNumberFormat="1" applyFont="1" applyFill="1" applyBorder="1" applyAlignment="1" applyProtection="1"/>
    <xf numFmtId="3" fontId="42" fillId="0" borderId="7" xfId="0" applyNumberFormat="1" applyFont="1" applyBorder="1" applyAlignment="1">
      <alignment horizontal="right" vertical="center" wrapText="1"/>
    </xf>
    <xf numFmtId="0" fontId="43" fillId="0" borderId="0" xfId="0" applyNumberFormat="1" applyFont="1" applyFill="1" applyBorder="1" applyAlignment="1" applyProtection="1">
      <alignment horizontal="center" vertical="center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4" fontId="18" fillId="0" borderId="5" xfId="0" applyNumberFormat="1" applyFont="1" applyFill="1" applyBorder="1"/>
    <xf numFmtId="4" fontId="18" fillId="0" borderId="5" xfId="0" applyNumberFormat="1" applyFont="1" applyBorder="1"/>
    <xf numFmtId="4" fontId="18" fillId="0" borderId="7" xfId="0" applyNumberFormat="1" applyFont="1" applyBorder="1"/>
    <xf numFmtId="4" fontId="18" fillId="0" borderId="0" xfId="0" applyNumberFormat="1" applyFont="1" applyFill="1" applyBorder="1"/>
    <xf numFmtId="0" fontId="43" fillId="0" borderId="0" xfId="0" applyNumberFormat="1" applyFont="1" applyFill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center" vertical="center" wrapText="1"/>
    </xf>
    <xf numFmtId="4" fontId="18" fillId="0" borderId="6" xfId="0" applyNumberFormat="1" applyFont="1" applyBorder="1"/>
    <xf numFmtId="4" fontId="31" fillId="0" borderId="6" xfId="0" applyNumberFormat="1" applyFont="1" applyBorder="1"/>
    <xf numFmtId="0" fontId="44" fillId="0" borderId="0" xfId="0" applyFont="1" applyFill="1" applyBorder="1"/>
    <xf numFmtId="0" fontId="44" fillId="0" borderId="0" xfId="0" applyFont="1" applyFill="1"/>
    <xf numFmtId="0" fontId="1" fillId="0" borderId="0" xfId="0" applyNumberFormat="1" applyFont="1" applyFill="1" applyBorder="1" applyAlignment="1" applyProtection="1">
      <alignment horizontal="center" vertical="center" wrapText="1"/>
    </xf>
    <xf numFmtId="4" fontId="31" fillId="0" borderId="5" xfId="0" applyNumberFormat="1" applyFont="1" applyBorder="1"/>
    <xf numFmtId="0" fontId="19" fillId="0" borderId="6" xfId="0" applyFont="1" applyBorder="1" applyAlignment="1">
      <alignment horizontal="left" wrapText="1"/>
    </xf>
    <xf numFmtId="0" fontId="19" fillId="0" borderId="7" xfId="0" applyFont="1" applyBorder="1" applyAlignment="1">
      <alignment horizontal="left" wrapText="1"/>
    </xf>
    <xf numFmtId="4" fontId="31" fillId="0" borderId="7" xfId="0" applyNumberFormat="1" applyFont="1" applyBorder="1"/>
    <xf numFmtId="4" fontId="19" fillId="23" borderId="0" xfId="0" applyNumberFormat="1" applyFont="1" applyFill="1" applyBorder="1" applyAlignment="1">
      <alignment horizontal="right" wrapText="1"/>
    </xf>
    <xf numFmtId="4" fontId="46" fillId="23" borderId="0" xfId="0" applyNumberFormat="1" applyFont="1" applyFill="1" applyBorder="1" applyAlignment="1">
      <alignment horizontal="right" wrapText="1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20" fillId="0" borderId="0" xfId="0" applyNumberFormat="1" applyFont="1" applyFill="1" applyBorder="1" applyAlignment="1" applyProtection="1">
      <alignment vertical="top"/>
    </xf>
    <xf numFmtId="0" fontId="1" fillId="0" borderId="0" xfId="0" applyFont="1"/>
    <xf numFmtId="4" fontId="18" fillId="0" borderId="8" xfId="0" applyNumberFormat="1" applyFont="1" applyBorder="1"/>
    <xf numFmtId="4" fontId="18" fillId="0" borderId="9" xfId="0" applyNumberFormat="1" applyFont="1" applyBorder="1"/>
    <xf numFmtId="4" fontId="18" fillId="0" borderId="10" xfId="0" applyNumberFormat="1" applyFont="1" applyBorder="1"/>
    <xf numFmtId="0" fontId="20" fillId="0" borderId="0" xfId="0" applyFont="1"/>
    <xf numFmtId="4" fontId="25" fillId="23" borderId="0" xfId="0" applyNumberFormat="1" applyFont="1" applyFill="1" applyBorder="1" applyAlignment="1">
      <alignment horizontal="right" wrapText="1"/>
    </xf>
    <xf numFmtId="0" fontId="44" fillId="0" borderId="0" xfId="0" applyFont="1" applyFill="1" applyBorder="1" applyAlignment="1">
      <alignment vertical="top"/>
    </xf>
    <xf numFmtId="0" fontId="44" fillId="0" borderId="0" xfId="0" applyFont="1" applyFill="1" applyAlignment="1">
      <alignment vertical="top"/>
    </xf>
    <xf numFmtId="2" fontId="45" fillId="23" borderId="0" xfId="0" applyNumberFormat="1" applyFont="1" applyFill="1" applyBorder="1" applyAlignment="1">
      <alignment horizontal="right" wrapText="1"/>
    </xf>
    <xf numFmtId="4" fontId="31" fillId="0" borderId="11" xfId="0" applyNumberFormat="1" applyFont="1" applyBorder="1"/>
    <xf numFmtId="4" fontId="45" fillId="0" borderId="12" xfId="0" applyNumberFormat="1" applyFont="1" applyBorder="1" applyAlignment="1">
      <alignment horizontal="right"/>
    </xf>
    <xf numFmtId="4" fontId="1" fillId="0" borderId="0" xfId="0" applyNumberFormat="1" applyFont="1" applyFill="1" applyBorder="1"/>
    <xf numFmtId="0" fontId="52" fillId="0" borderId="5" xfId="0" applyFont="1" applyBorder="1" applyAlignment="1">
      <alignment horizontal="center" vertical="center"/>
    </xf>
    <xf numFmtId="0" fontId="53" fillId="0" borderId="5" xfId="0" applyFont="1" applyBorder="1" applyAlignment="1">
      <alignment vertical="center" wrapText="1"/>
    </xf>
    <xf numFmtId="213" fontId="52" fillId="0" borderId="5" xfId="0" applyNumberFormat="1" applyFont="1" applyBorder="1" applyAlignment="1">
      <alignment horizontal="right" vertical="center"/>
    </xf>
    <xf numFmtId="0" fontId="54" fillId="0" borderId="5" xfId="0" applyFont="1" applyBorder="1" applyAlignment="1">
      <alignment horizontal="center" vertical="center"/>
    </xf>
    <xf numFmtId="0" fontId="55" fillId="0" borderId="5" xfId="0" applyFont="1" applyBorder="1" applyAlignment="1">
      <alignment vertical="center" wrapText="1"/>
    </xf>
    <xf numFmtId="213" fontId="54" fillId="0" borderId="5" xfId="0" applyNumberFormat="1" applyFont="1" applyBorder="1" applyAlignment="1">
      <alignment horizontal="right" vertical="center"/>
    </xf>
    <xf numFmtId="0" fontId="56" fillId="0" borderId="5" xfId="0" applyFont="1" applyBorder="1" applyAlignment="1">
      <alignment horizontal="center" vertical="center" wrapText="1"/>
    </xf>
    <xf numFmtId="4" fontId="47" fillId="23" borderId="0" xfId="0" applyNumberFormat="1" applyFont="1" applyFill="1" applyBorder="1" applyAlignment="1">
      <alignment horizontal="right" wrapText="1"/>
    </xf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/>
    <xf numFmtId="2" fontId="48" fillId="0" borderId="0" xfId="0" applyNumberFormat="1" applyFont="1"/>
    <xf numFmtId="2" fontId="20" fillId="0" borderId="0" xfId="0" applyNumberFormat="1" applyFont="1"/>
    <xf numFmtId="2" fontId="49" fillId="0" borderId="0" xfId="0" applyNumberFormat="1" applyFont="1"/>
    <xf numFmtId="4" fontId="49" fillId="0" borderId="0" xfId="0" applyNumberFormat="1" applyFont="1"/>
    <xf numFmtId="0" fontId="50" fillId="0" borderId="0" xfId="0" applyFont="1"/>
    <xf numFmtId="0" fontId="56" fillId="24" borderId="5" xfId="0" applyFont="1" applyFill="1" applyBorder="1" applyAlignment="1">
      <alignment horizontal="center" vertical="center" wrapText="1"/>
    </xf>
    <xf numFmtId="213" fontId="52" fillId="24" borderId="5" xfId="0" applyNumberFormat="1" applyFont="1" applyFill="1" applyBorder="1" applyAlignment="1">
      <alignment horizontal="right" vertical="center"/>
    </xf>
    <xf numFmtId="213" fontId="52" fillId="24" borderId="5" xfId="0" applyNumberFormat="1" applyFont="1" applyFill="1" applyBorder="1" applyAlignment="1">
      <alignment horizontal="right"/>
    </xf>
    <xf numFmtId="0" fontId="52" fillId="24" borderId="5" xfId="0" applyFont="1" applyFill="1" applyBorder="1" applyAlignment="1">
      <alignment horizontal="center"/>
    </xf>
    <xf numFmtId="0" fontId="57" fillId="24" borderId="5" xfId="0" applyFont="1" applyFill="1" applyBorder="1"/>
    <xf numFmtId="213" fontId="52" fillId="25" borderId="5" xfId="0" applyNumberFormat="1" applyFont="1" applyFill="1" applyBorder="1" applyAlignment="1">
      <alignment horizontal="right" vertical="center"/>
    </xf>
    <xf numFmtId="213" fontId="52" fillId="25" borderId="5" xfId="0" applyNumberFormat="1" applyFont="1" applyFill="1" applyBorder="1" applyAlignment="1">
      <alignment horizontal="right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left"/>
    </xf>
    <xf numFmtId="0" fontId="25" fillId="0" borderId="14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Alignment="1" applyProtection="1">
      <alignment horizontal="center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9" fillId="0" borderId="11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" fillId="0" borderId="5" xfId="0" applyFont="1" applyBorder="1" applyAlignment="1">
      <alignment horizontal="left" wrapText="1"/>
    </xf>
    <xf numFmtId="0" fontId="58" fillId="0" borderId="5" xfId="0" applyFont="1" applyBorder="1" applyAlignment="1">
      <alignment horizontal="center" vertical="center" wrapText="1"/>
    </xf>
    <xf numFmtId="0" fontId="33" fillId="0" borderId="0" xfId="0" applyNumberFormat="1" applyFont="1" applyFill="1" applyAlignment="1" applyProtection="1">
      <alignment horizontal="center" vertical="center" wrapText="1"/>
    </xf>
    <xf numFmtId="0" fontId="18" fillId="0" borderId="6" xfId="0" applyFont="1" applyBorder="1" applyAlignment="1">
      <alignment horizontal="left" wrapText="1"/>
    </xf>
    <xf numFmtId="0" fontId="18" fillId="0" borderId="7" xfId="0" applyFont="1" applyBorder="1" applyAlignment="1">
      <alignment horizontal="left" wrapText="1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0" fontId="19" fillId="0" borderId="5" xfId="0" applyFont="1" applyBorder="1" applyAlignment="1">
      <alignment horizontal="center"/>
    </xf>
    <xf numFmtId="0" fontId="5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59" fillId="0" borderId="5" xfId="0" applyFont="1" applyBorder="1" applyAlignment="1">
      <alignment horizontal="center" vertical="center" wrapText="1"/>
    </xf>
    <xf numFmtId="0" fontId="57" fillId="24" borderId="5" xfId="0" applyFont="1" applyFill="1" applyBorder="1" applyAlignment="1">
      <alignment horizontal="center" vertical="center" wrapText="1"/>
    </xf>
    <xf numFmtId="0" fontId="52" fillId="0" borderId="6" xfId="0" applyFont="1" applyBorder="1" applyAlignment="1">
      <alignment horizontal="center" vertical="center"/>
    </xf>
    <xf numFmtId="0" fontId="54" fillId="0" borderId="14" xfId="0" applyFont="1" applyBorder="1" applyAlignment="1"/>
    <xf numFmtId="0" fontId="54" fillId="0" borderId="7" xfId="0" applyFont="1" applyBorder="1" applyAlignment="1"/>
    <xf numFmtId="0" fontId="41" fillId="0" borderId="6" xfId="0" applyFont="1" applyBorder="1" applyAlignment="1">
      <alignment horizontal="left" wrapText="1"/>
    </xf>
    <xf numFmtId="0" fontId="22" fillId="0" borderId="7" xfId="0" applyFont="1" applyBorder="1" applyAlignment="1">
      <alignment horizontal="left" wrapText="1"/>
    </xf>
    <xf numFmtId="0" fontId="2" fillId="0" borderId="0" xfId="0" applyNumberFormat="1" applyFont="1" applyFill="1" applyAlignment="1" applyProtection="1">
      <alignment horizontal="right" vertical="center"/>
    </xf>
    <xf numFmtId="0" fontId="1" fillId="0" borderId="0" xfId="0" applyNumberFormat="1" applyFont="1" applyFill="1" applyAlignment="1" applyProtection="1">
      <alignment horizontal="left" vertical="center" wrapText="1"/>
    </xf>
  </cellXfs>
  <cellStyles count="81">
    <cellStyle name="20% - Акцент1" xfId="1" xr:uid="{A9014593-53C9-4CA2-97A5-1AAFEB855B68}"/>
    <cellStyle name="20% - Акцент2" xfId="2" xr:uid="{F3EB9534-00A0-443A-AFD9-7FFD410F2C28}"/>
    <cellStyle name="20% - Акцент3" xfId="3" xr:uid="{A4E759D7-6156-47C7-9B98-A56BEE35A71C}"/>
    <cellStyle name="20% - Акцент4" xfId="4" xr:uid="{56BA114A-7C02-46C3-B29A-D3A4C008C801}"/>
    <cellStyle name="20% - Акцент5" xfId="5" xr:uid="{EFB21598-3F5C-486C-AFB2-C76CF8147C8C}"/>
    <cellStyle name="20% - Акцент6" xfId="6" xr:uid="{E596C0AF-9961-42AC-AAE0-96AF72FCFFCF}"/>
    <cellStyle name="20% – колірна тема 1" xfId="58" builtinId="30" hidden="1"/>
    <cellStyle name="20% – колірна тема 2" xfId="62" builtinId="34" hidden="1"/>
    <cellStyle name="20% – колірна тема 3" xfId="66" builtinId="38" hidden="1"/>
    <cellStyle name="20% – колірна тема 4" xfId="70" builtinId="42" hidden="1"/>
    <cellStyle name="20% – колірна тема 5" xfId="74" builtinId="46" hidden="1"/>
    <cellStyle name="20% – колірна тема 6" xfId="78" builtinId="50" hidden="1"/>
    <cellStyle name="40% - Акцент1" xfId="7" xr:uid="{5A3A36BC-213A-40CF-87E0-986961D373D1}"/>
    <cellStyle name="40% - Акцент2" xfId="8" xr:uid="{4C06F751-E06B-4400-87A1-03A3A2E2BDCE}"/>
    <cellStyle name="40% - Акцент3" xfId="9" xr:uid="{F22EEBA1-7BC0-4F67-9DBC-59B3AF02BA09}"/>
    <cellStyle name="40% - Акцент4" xfId="10" xr:uid="{BE64C699-BA7C-448C-B5F5-5A8A277F00A2}"/>
    <cellStyle name="40% - Акцент5" xfId="11" xr:uid="{CF2A1D24-8D8E-4091-BD29-3B946B20AE19}"/>
    <cellStyle name="40% - Акцент6" xfId="12" xr:uid="{EE2AF327-8825-45FD-9A1E-A1FEC1AB078B}"/>
    <cellStyle name="40% – колірна тема 1" xfId="59" builtinId="31" hidden="1"/>
    <cellStyle name="40% – колірна тема 2" xfId="63" builtinId="35" hidden="1"/>
    <cellStyle name="40% – колірна тема 3" xfId="67" builtinId="39" hidden="1"/>
    <cellStyle name="40% – колірна тема 4" xfId="71" builtinId="43" hidden="1"/>
    <cellStyle name="40% – колірна тема 5" xfId="75" builtinId="47" hidden="1"/>
    <cellStyle name="40% – колірна тема 6" xfId="79" builtinId="51" hidden="1"/>
    <cellStyle name="60% - Акцент1" xfId="13" xr:uid="{BA3B91BE-40C9-4D65-A702-A6997DC6A354}"/>
    <cellStyle name="60% - Акцент2" xfId="14" xr:uid="{718F1C2B-2B9D-4AE1-B140-F3780D45EB5B}"/>
    <cellStyle name="60% - Акцент3" xfId="15" xr:uid="{ED118468-9F08-4638-98A3-3723B0B9ADA1}"/>
    <cellStyle name="60% - Акцент4" xfId="16" xr:uid="{1AAF2B6B-DF1A-4242-98EB-0B6AB3745FB8}"/>
    <cellStyle name="60% - Акцент5" xfId="17" xr:uid="{520B4EAF-2EBD-45A6-84C3-88F5A64CC9AB}"/>
    <cellStyle name="60% - Акцент6" xfId="18" xr:uid="{C54F843E-0B1E-4C63-AA48-99EFE955A300}"/>
    <cellStyle name="60% – колірна тема 1" xfId="60" builtinId="32" hidden="1"/>
    <cellStyle name="60% – колірна тема 2" xfId="64" builtinId="36" hidden="1"/>
    <cellStyle name="60% – колірна тема 3" xfId="68" builtinId="40" hidden="1"/>
    <cellStyle name="60% – колірна тема 4" xfId="72" builtinId="44" hidden="1"/>
    <cellStyle name="60% – колірна тема 5" xfId="76" builtinId="48" hidden="1"/>
    <cellStyle name="60% – колірна тема 6" xfId="80" builtinId="52" hidden="1"/>
    <cellStyle name="Normal_meresha_07" xfId="19" xr:uid="{9DBC5427-4E08-46A3-972E-2768F17F0127}"/>
    <cellStyle name="Акцент1" xfId="20" xr:uid="{E0EE8F8E-C740-4549-BCA3-64B754E40AF8}"/>
    <cellStyle name="Акцент2" xfId="21" xr:uid="{43BF64B2-0618-4205-8124-6C844AAA8F26}"/>
    <cellStyle name="Акцент3" xfId="22" xr:uid="{B2F15400-D862-4319-B317-FC3CB5FDB0DA}"/>
    <cellStyle name="Акцент4" xfId="23" xr:uid="{CF7CE008-624C-428E-AC48-81AC13AA5809}"/>
    <cellStyle name="Акцент5" xfId="24" xr:uid="{91686CFB-18DF-4AEC-9979-3B00DFDDDFDB}"/>
    <cellStyle name="Акцент6" xfId="25" xr:uid="{4B636B37-B49A-467C-B6DA-061027E44015}"/>
    <cellStyle name="Вывод" xfId="26" xr:uid="{D825A979-04BC-4ED2-846B-125D827E2F5B}"/>
    <cellStyle name="Вычисление" xfId="27" xr:uid="{7A68F883-2701-4C56-AF65-E6624092B38F}"/>
    <cellStyle name="Гарний" xfId="55" builtinId="26" hidden="1"/>
    <cellStyle name="Звичайний" xfId="0" builtinId="0"/>
    <cellStyle name="Звичайний 10" xfId="28" xr:uid="{16C646AD-2D89-41F6-87EE-B9B62C5F9A20}"/>
    <cellStyle name="Звичайний 11" xfId="29" xr:uid="{D4314FFB-689D-4A4E-B135-D788E4354A9F}"/>
    <cellStyle name="Звичайний 12" xfId="30" xr:uid="{53225023-D1FF-4CF5-B2A6-FD36E0823515}"/>
    <cellStyle name="Звичайний 13" xfId="31" xr:uid="{AAE48E15-D292-496B-A6B0-660830277A3D}"/>
    <cellStyle name="Звичайний 14" xfId="32" xr:uid="{23833D5D-87A5-4E37-B2D9-9A5B0C21E521}"/>
    <cellStyle name="Звичайний 15" xfId="33" xr:uid="{3A499022-093F-48C9-9FDB-C731C271918A}"/>
    <cellStyle name="Звичайний 16" xfId="34" xr:uid="{8AF2F9C3-D26A-4A17-9146-F8A1CCEC9DD8}"/>
    <cellStyle name="Звичайний 17" xfId="35" xr:uid="{3C707CFC-0812-4679-A1DD-4F35D155138E}"/>
    <cellStyle name="Звичайний 18" xfId="36" xr:uid="{873498A0-FD28-4FA2-AFE0-DDFB6F652A16}"/>
    <cellStyle name="Звичайний 19" xfId="37" xr:uid="{B3EAE8DE-4A66-4D34-9E4B-EED61A569980}"/>
    <cellStyle name="Звичайний 2" xfId="38" xr:uid="{0624BE49-0822-4D2D-95CD-D077C9878795}"/>
    <cellStyle name="Звичайний 20" xfId="39" xr:uid="{2EDCC28F-5AAA-4649-AC44-9C9518FB38DD}"/>
    <cellStyle name="Звичайний 3" xfId="40" xr:uid="{EE20C5E9-BDA3-4070-9338-C206011DE7F3}"/>
    <cellStyle name="Звичайний 4" xfId="41" xr:uid="{F020D846-280E-42C6-AC53-1CCC247538B5}"/>
    <cellStyle name="Звичайний 5" xfId="42" xr:uid="{B1F4BF1C-5E73-4EBA-982A-B16DFDFFA365}"/>
    <cellStyle name="Звичайний 6" xfId="43" xr:uid="{1FBAC8C2-9428-4AEC-A23C-0AE649B5D613}"/>
    <cellStyle name="Звичайний 7" xfId="44" xr:uid="{26B64CBE-783B-4421-9152-9E000B65F2C9}"/>
    <cellStyle name="Звичайний 8" xfId="45" xr:uid="{408939AB-079D-46EA-85F7-45F785D8F25C}"/>
    <cellStyle name="Звичайний 9" xfId="46" xr:uid="{06C7D932-0D8D-45B9-AFDC-A3CC5CC4D9AA}"/>
    <cellStyle name="Итог" xfId="47" xr:uid="{C231D176-7F1B-46A2-A378-B1D15518B5E3}"/>
    <cellStyle name="Колірна тема 1" xfId="57" builtinId="29" hidden="1"/>
    <cellStyle name="Колірна тема 2" xfId="61" builtinId="33" hidden="1"/>
    <cellStyle name="Колірна тема 3" xfId="65" builtinId="37" hidden="1"/>
    <cellStyle name="Колірна тема 4" xfId="69" builtinId="41" hidden="1"/>
    <cellStyle name="Колірна тема 5" xfId="73" builtinId="45" hidden="1"/>
    <cellStyle name="Колірна тема 6" xfId="77" builtinId="49" hidden="1"/>
    <cellStyle name="Нейтральний" xfId="56" builtinId="28" hidden="1"/>
    <cellStyle name="Нейтральный" xfId="48" xr:uid="{5370E515-DD72-4B77-99BA-C60AD6DAA72C}"/>
    <cellStyle name="Обычный 2" xfId="49" xr:uid="{B93793A3-E75B-4D1D-AC21-F6AEDB89B3C9}"/>
    <cellStyle name="Плохой" xfId="50" xr:uid="{7D40E90E-AFD9-4BB5-874D-FA0613559001}"/>
    <cellStyle name="Пояснение" xfId="51" xr:uid="{3C3B286E-EF23-4C2C-A48A-1FF3E5E0143C}"/>
    <cellStyle name="Примечание" xfId="52" xr:uid="{A1312369-F933-4895-B3B2-39B2AC366030}"/>
    <cellStyle name="Стиль 1" xfId="53" xr:uid="{E247D421-ECE8-4E74-9C9E-0A9A5D7AF28D}"/>
    <cellStyle name="Хороший" xfId="54" xr:uid="{B03A4733-9A00-4EC9-AAE4-51EDE879D9C5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62851-0FB5-4EFD-8BFD-03609BEFEC96}">
  <dimension ref="A1:AL54"/>
  <sheetViews>
    <sheetView showGridLines="0" showZeros="0" tabSelected="1" view="pageBreakPreview" topLeftCell="A15" zoomScaleNormal="100" workbookViewId="0">
      <selection activeCell="E7" sqref="E7:F7"/>
    </sheetView>
  </sheetViews>
  <sheetFormatPr defaultColWidth="9.1640625" defaultRowHeight="12.75" customHeight="1" x14ac:dyDescent="0.2"/>
  <cols>
    <col min="1" max="1" width="9.5" style="3" customWidth="1"/>
    <col min="2" max="2" width="39.5" style="1" customWidth="1"/>
    <col min="3" max="3" width="18.33203125" style="1" customWidth="1"/>
    <col min="4" max="4" width="18.83203125" style="1" customWidth="1"/>
    <col min="5" max="5" width="20.1640625" style="1" customWidth="1"/>
    <col min="6" max="6" width="18.1640625" style="1" customWidth="1"/>
    <col min="7" max="7" width="2" style="4" hidden="1" customWidth="1"/>
    <col min="8" max="8" width="15" style="4" hidden="1" customWidth="1"/>
    <col min="9" max="9" width="15.33203125" style="4" hidden="1" customWidth="1"/>
    <col min="10" max="11" width="17.33203125" style="4" hidden="1" customWidth="1"/>
    <col min="12" max="12" width="17" style="7" hidden="1" customWidth="1"/>
    <col min="13" max="13" width="17.6640625" style="8" hidden="1" customWidth="1"/>
    <col min="14" max="14" width="10" style="4" hidden="1" customWidth="1"/>
    <col min="15" max="15" width="16.6640625" style="5" hidden="1" customWidth="1"/>
    <col min="16" max="16" width="16.83203125" style="5" hidden="1" customWidth="1"/>
    <col min="17" max="17" width="14.33203125" style="5" hidden="1" customWidth="1"/>
    <col min="18" max="18" width="21.6640625" style="5" hidden="1" customWidth="1"/>
    <col min="19" max="38" width="9.1640625" style="2" hidden="1" customWidth="1"/>
    <col min="39" max="51" width="9.1640625" style="2" customWidth="1"/>
    <col min="52" max="16384" width="9.1640625" style="2"/>
  </cols>
  <sheetData>
    <row r="1" spans="1:18" s="84" customFormat="1" ht="63.75" customHeight="1" x14ac:dyDescent="0.2">
      <c r="A1" s="75"/>
      <c r="B1" s="68"/>
      <c r="D1" s="177" t="s">
        <v>92</v>
      </c>
      <c r="E1" s="177"/>
      <c r="F1" s="177"/>
      <c r="G1" s="76"/>
      <c r="H1" s="77"/>
      <c r="I1" s="78"/>
      <c r="J1" s="79" t="s">
        <v>88</v>
      </c>
      <c r="K1" s="80" t="s">
        <v>43</v>
      </c>
      <c r="L1" s="81" t="s">
        <v>5</v>
      </c>
      <c r="M1" s="80" t="s">
        <v>6</v>
      </c>
      <c r="N1" s="82" t="s">
        <v>7</v>
      </c>
      <c r="O1" s="80" t="s">
        <v>8</v>
      </c>
      <c r="P1" s="80" t="s">
        <v>9</v>
      </c>
      <c r="Q1" s="83"/>
      <c r="R1" s="83"/>
    </row>
    <row r="2" spans="1:18" s="84" customFormat="1" ht="3.75" customHeight="1" x14ac:dyDescent="0.25">
      <c r="A2" s="75"/>
      <c r="B2" s="68"/>
      <c r="C2" s="85"/>
      <c r="D2" s="85"/>
      <c r="E2" s="85"/>
      <c r="F2" s="85"/>
      <c r="G2" s="76"/>
      <c r="H2" s="174" t="s">
        <v>53</v>
      </c>
      <c r="I2" s="175"/>
      <c r="J2" s="86">
        <f>12527275.82-100000</f>
        <v>12427275.82</v>
      </c>
      <c r="K2" s="86"/>
      <c r="L2" s="87">
        <v>12427000</v>
      </c>
      <c r="M2" s="88">
        <f t="shared" ref="M2:M7" si="0">J2+K2-L2</f>
        <v>275.82000000029802</v>
      </c>
      <c r="N2" s="89"/>
      <c r="O2" s="88">
        <f t="shared" ref="O2:O26" si="1">L2-N2</f>
        <v>12427000</v>
      </c>
      <c r="P2" s="88">
        <f t="shared" ref="P2:P7" si="2">M2+N2</f>
        <v>275.82000000029802</v>
      </c>
      <c r="Q2" s="83"/>
      <c r="R2" s="83"/>
    </row>
    <row r="3" spans="1:18" s="15" customFormat="1" ht="27" customHeight="1" x14ac:dyDescent="0.25">
      <c r="A3" s="161" t="s">
        <v>91</v>
      </c>
      <c r="B3" s="161"/>
      <c r="C3" s="161"/>
      <c r="D3" s="161"/>
      <c r="E3" s="161"/>
      <c r="F3" s="161"/>
      <c r="G3" s="92"/>
      <c r="H3" s="164" t="s">
        <v>37</v>
      </c>
      <c r="I3" s="165"/>
      <c r="J3" s="95"/>
      <c r="K3" s="95"/>
      <c r="L3" s="96"/>
      <c r="M3" s="96">
        <f t="shared" si="0"/>
        <v>0</v>
      </c>
      <c r="N3" s="97"/>
      <c r="O3" s="96">
        <f t="shared" si="1"/>
        <v>0</v>
      </c>
      <c r="P3" s="96">
        <f t="shared" si="2"/>
        <v>0</v>
      </c>
      <c r="Q3" s="98"/>
      <c r="R3" s="16"/>
    </row>
    <row r="4" spans="1:18" s="15" customFormat="1" ht="18.75" x14ac:dyDescent="0.25">
      <c r="A4" s="167">
        <v>2254500000</v>
      </c>
      <c r="B4" s="167"/>
      <c r="C4" s="99"/>
      <c r="D4" s="99"/>
      <c r="E4" s="99"/>
      <c r="F4" s="99"/>
      <c r="G4" s="92"/>
      <c r="H4" s="93" t="s">
        <v>52</v>
      </c>
      <c r="I4" s="94"/>
      <c r="J4" s="95"/>
      <c r="K4" s="95"/>
      <c r="L4" s="96"/>
      <c r="M4" s="96">
        <f t="shared" si="0"/>
        <v>0</v>
      </c>
      <c r="N4" s="97"/>
      <c r="O4" s="96">
        <f t="shared" si="1"/>
        <v>0</v>
      </c>
      <c r="P4" s="96">
        <f t="shared" si="2"/>
        <v>0</v>
      </c>
      <c r="Q4" s="98"/>
      <c r="R4" s="16"/>
    </row>
    <row r="5" spans="1:18" s="15" customFormat="1" ht="13.5" customHeight="1" x14ac:dyDescent="0.25">
      <c r="A5" s="168" t="s">
        <v>41</v>
      </c>
      <c r="B5" s="168"/>
      <c r="C5" s="99"/>
      <c r="D5" s="99"/>
      <c r="E5" s="99"/>
      <c r="F5" s="99"/>
      <c r="G5" s="92"/>
      <c r="H5" s="93"/>
      <c r="I5" s="94"/>
      <c r="J5" s="95"/>
      <c r="K5" s="95"/>
      <c r="L5" s="96"/>
      <c r="M5" s="96">
        <f t="shared" si="0"/>
        <v>0</v>
      </c>
      <c r="N5" s="97"/>
      <c r="O5" s="96">
        <f t="shared" si="1"/>
        <v>0</v>
      </c>
      <c r="P5" s="96">
        <f t="shared" si="2"/>
        <v>0</v>
      </c>
      <c r="Q5" s="98"/>
      <c r="R5" s="16"/>
    </row>
    <row r="6" spans="1:18" s="15" customFormat="1" ht="13.5" customHeight="1" x14ac:dyDescent="0.25">
      <c r="A6" s="176"/>
      <c r="B6" s="176"/>
      <c r="C6" s="176"/>
      <c r="D6" s="176"/>
      <c r="E6" s="176"/>
      <c r="F6" s="150" t="s">
        <v>51</v>
      </c>
      <c r="G6" s="100"/>
      <c r="H6" s="164" t="s">
        <v>45</v>
      </c>
      <c r="I6" s="165"/>
      <c r="J6" s="96">
        <v>0.94</v>
      </c>
      <c r="K6" s="96"/>
      <c r="L6" s="96"/>
      <c r="M6" s="96">
        <f t="shared" si="0"/>
        <v>0.94</v>
      </c>
      <c r="N6" s="97"/>
      <c r="O6" s="96">
        <f t="shared" si="1"/>
        <v>0</v>
      </c>
      <c r="P6" s="96">
        <f t="shared" si="2"/>
        <v>0.94</v>
      </c>
      <c r="Q6" s="16"/>
      <c r="R6" s="16"/>
    </row>
    <row r="7" spans="1:18" s="105" customFormat="1" ht="22.5" customHeight="1" x14ac:dyDescent="0.25">
      <c r="A7" s="169" t="s">
        <v>0</v>
      </c>
      <c r="B7" s="169" t="s">
        <v>55</v>
      </c>
      <c r="C7" s="170" t="s">
        <v>42</v>
      </c>
      <c r="D7" s="160" t="s">
        <v>1</v>
      </c>
      <c r="E7" s="160" t="s">
        <v>2</v>
      </c>
      <c r="F7" s="160"/>
      <c r="G7" s="101"/>
      <c r="H7" s="154" t="s">
        <v>10</v>
      </c>
      <c r="I7" s="155"/>
      <c r="J7" s="96">
        <v>100000</v>
      </c>
      <c r="K7" s="102"/>
      <c r="L7" s="103"/>
      <c r="M7" s="96">
        <f t="shared" si="0"/>
        <v>100000</v>
      </c>
      <c r="N7" s="97"/>
      <c r="O7" s="96">
        <f t="shared" si="1"/>
        <v>0</v>
      </c>
      <c r="P7" s="96">
        <f t="shared" si="2"/>
        <v>100000</v>
      </c>
      <c r="Q7" s="104"/>
      <c r="R7" s="104"/>
    </row>
    <row r="8" spans="1:18" s="105" customFormat="1" ht="29.25" customHeight="1" x14ac:dyDescent="0.25">
      <c r="A8" s="169"/>
      <c r="B8" s="169"/>
      <c r="C8" s="170"/>
      <c r="D8" s="160"/>
      <c r="E8" s="169" t="s">
        <v>56</v>
      </c>
      <c r="F8" s="169" t="s">
        <v>57</v>
      </c>
      <c r="G8" s="106"/>
      <c r="H8" s="166" t="s">
        <v>46</v>
      </c>
      <c r="I8" s="166"/>
      <c r="J8" s="107">
        <f>J2+J3+J4+J5+J6+J7</f>
        <v>12527276.76</v>
      </c>
      <c r="K8" s="107">
        <f t="shared" ref="K8:P8" si="3">K2+K3+K4+K5+K6+K7</f>
        <v>0</v>
      </c>
      <c r="L8" s="107">
        <f t="shared" si="3"/>
        <v>12427000</v>
      </c>
      <c r="M8" s="107">
        <f t="shared" si="3"/>
        <v>100276.7600000003</v>
      </c>
      <c r="N8" s="107">
        <f t="shared" si="3"/>
        <v>0</v>
      </c>
      <c r="O8" s="107">
        <f t="shared" si="3"/>
        <v>12427000</v>
      </c>
      <c r="P8" s="107">
        <f t="shared" si="3"/>
        <v>100276.7600000003</v>
      </c>
      <c r="Q8" s="104"/>
      <c r="R8" s="104"/>
    </row>
    <row r="9" spans="1:18" s="105" customFormat="1" ht="22.5" customHeight="1" x14ac:dyDescent="0.25">
      <c r="A9" s="169"/>
      <c r="B9" s="169"/>
      <c r="C9" s="170"/>
      <c r="D9" s="160"/>
      <c r="E9" s="169"/>
      <c r="F9" s="169"/>
      <c r="G9" s="106"/>
      <c r="H9" s="108"/>
      <c r="I9" s="109"/>
      <c r="J9" s="107"/>
      <c r="K9" s="107"/>
      <c r="L9" s="107"/>
      <c r="M9" s="107"/>
      <c r="N9" s="110"/>
      <c r="O9" s="107"/>
      <c r="P9" s="107"/>
      <c r="Q9" s="104"/>
      <c r="R9" s="104"/>
    </row>
    <row r="10" spans="1:18" s="137" customFormat="1" ht="13.5" customHeight="1" x14ac:dyDescent="0.25">
      <c r="A10" s="134">
        <v>1</v>
      </c>
      <c r="B10" s="134">
        <v>2</v>
      </c>
      <c r="C10" s="143">
        <v>3</v>
      </c>
      <c r="D10" s="134">
        <v>4</v>
      </c>
      <c r="E10" s="134">
        <v>5</v>
      </c>
      <c r="F10" s="134">
        <v>6</v>
      </c>
      <c r="G10" s="135"/>
      <c r="H10" s="162" t="s">
        <v>11</v>
      </c>
      <c r="I10" s="163"/>
      <c r="J10" s="96">
        <v>64169.440000000002</v>
      </c>
      <c r="K10" s="96"/>
      <c r="L10" s="96"/>
      <c r="M10" s="96">
        <f t="shared" ref="M10:M26" si="4">J10+K10-L10</f>
        <v>64169.440000000002</v>
      </c>
      <c r="N10" s="97"/>
      <c r="O10" s="96">
        <f t="shared" si="1"/>
        <v>0</v>
      </c>
      <c r="P10" s="96">
        <f t="shared" ref="P10:P20" si="5">M10+N10</f>
        <v>64169.440000000002</v>
      </c>
      <c r="Q10" s="136"/>
      <c r="R10" s="136"/>
    </row>
    <row r="11" spans="1:18" s="114" customFormat="1" ht="17.25" customHeight="1" x14ac:dyDescent="0.25">
      <c r="A11" s="171" t="s">
        <v>33</v>
      </c>
      <c r="B11" s="172"/>
      <c r="C11" s="172"/>
      <c r="D11" s="172"/>
      <c r="E11" s="172"/>
      <c r="F11" s="173"/>
      <c r="G11" s="112"/>
      <c r="H11" s="162" t="s">
        <v>12</v>
      </c>
      <c r="I11" s="163"/>
      <c r="J11" s="96">
        <v>257913.61</v>
      </c>
      <c r="K11" s="96"/>
      <c r="L11" s="96">
        <v>248100</v>
      </c>
      <c r="M11" s="96">
        <f t="shared" si="4"/>
        <v>9813.609999999986</v>
      </c>
      <c r="N11" s="97"/>
      <c r="O11" s="96">
        <v>0</v>
      </c>
      <c r="P11" s="96">
        <f t="shared" si="5"/>
        <v>9813.609999999986</v>
      </c>
      <c r="Q11" s="113"/>
      <c r="R11" s="113"/>
    </row>
    <row r="12" spans="1:18" s="114" customFormat="1" ht="17.25" customHeight="1" x14ac:dyDescent="0.25">
      <c r="A12" s="128" t="s">
        <v>58</v>
      </c>
      <c r="B12" s="129" t="s">
        <v>3</v>
      </c>
      <c r="C12" s="144">
        <f>C17</f>
        <v>7181300</v>
      </c>
      <c r="D12" s="148">
        <f>D17</f>
        <v>3692100</v>
      </c>
      <c r="E12" s="148">
        <f>E17</f>
        <v>3489200</v>
      </c>
      <c r="F12" s="148">
        <f>F17</f>
        <v>3257900</v>
      </c>
      <c r="G12" s="115"/>
      <c r="H12" s="162" t="s">
        <v>13</v>
      </c>
      <c r="I12" s="163"/>
      <c r="J12" s="96">
        <v>238519.08</v>
      </c>
      <c r="K12" s="96"/>
      <c r="L12" s="96">
        <v>238500</v>
      </c>
      <c r="M12" s="96">
        <f t="shared" si="4"/>
        <v>19.079999999987194</v>
      </c>
      <c r="N12" s="97"/>
      <c r="O12" s="96">
        <f t="shared" si="1"/>
        <v>238500</v>
      </c>
      <c r="P12" s="96">
        <f t="shared" si="5"/>
        <v>19.079999999987194</v>
      </c>
      <c r="Q12" s="113"/>
      <c r="R12" s="113"/>
    </row>
    <row r="13" spans="1:18" s="114" customFormat="1" ht="15.75" customHeight="1" x14ac:dyDescent="0.25">
      <c r="A13" s="128" t="s">
        <v>59</v>
      </c>
      <c r="B13" s="129" t="s">
        <v>60</v>
      </c>
      <c r="C13" s="144">
        <v>0</v>
      </c>
      <c r="D13" s="130">
        <v>0</v>
      </c>
      <c r="E13" s="130">
        <v>0</v>
      </c>
      <c r="F13" s="130">
        <v>0</v>
      </c>
      <c r="G13" s="115"/>
      <c r="H13" s="162" t="s">
        <v>14</v>
      </c>
      <c r="I13" s="163"/>
      <c r="J13" s="96">
        <f>37.61+0.5</f>
        <v>38.11</v>
      </c>
      <c r="K13" s="102"/>
      <c r="L13" s="102"/>
      <c r="M13" s="96">
        <f t="shared" si="4"/>
        <v>38.11</v>
      </c>
      <c r="N13" s="97"/>
      <c r="O13" s="96">
        <f t="shared" si="1"/>
        <v>0</v>
      </c>
      <c r="P13" s="96">
        <f t="shared" si="5"/>
        <v>38.11</v>
      </c>
      <c r="Q13" s="113"/>
      <c r="R13" s="113"/>
    </row>
    <row r="14" spans="1:18" s="114" customFormat="1" ht="33" customHeight="1" x14ac:dyDescent="0.25">
      <c r="A14" s="128" t="s">
        <v>61</v>
      </c>
      <c r="B14" s="129" t="s">
        <v>62</v>
      </c>
      <c r="C14" s="144">
        <v>0</v>
      </c>
      <c r="D14" s="130">
        <v>0</v>
      </c>
      <c r="E14" s="130">
        <v>0</v>
      </c>
      <c r="F14" s="130">
        <v>0</v>
      </c>
      <c r="G14" s="115"/>
      <c r="H14" s="154" t="s">
        <v>44</v>
      </c>
      <c r="I14" s="155"/>
      <c r="J14" s="96">
        <v>0</v>
      </c>
      <c r="K14" s="96"/>
      <c r="L14" s="96"/>
      <c r="M14" s="96">
        <f t="shared" si="4"/>
        <v>0</v>
      </c>
      <c r="N14" s="97"/>
      <c r="O14" s="96">
        <f t="shared" si="1"/>
        <v>0</v>
      </c>
      <c r="P14" s="96">
        <f t="shared" si="5"/>
        <v>0</v>
      </c>
      <c r="Q14" s="113"/>
      <c r="R14" s="113"/>
    </row>
    <row r="15" spans="1:18" s="116" customFormat="1" ht="21.75" customHeight="1" x14ac:dyDescent="0.2">
      <c r="A15" s="131" t="s">
        <v>63</v>
      </c>
      <c r="B15" s="132" t="s">
        <v>64</v>
      </c>
      <c r="C15" s="144">
        <f>D15+E15</f>
        <v>11100000</v>
      </c>
      <c r="D15" s="133">
        <v>11100000</v>
      </c>
      <c r="E15" s="133">
        <v>0</v>
      </c>
      <c r="F15" s="133">
        <v>0</v>
      </c>
    </row>
    <row r="16" spans="1:18" s="116" customFormat="1" ht="22.5" customHeight="1" x14ac:dyDescent="0.2">
      <c r="A16" s="131" t="s">
        <v>65</v>
      </c>
      <c r="B16" s="132" t="s">
        <v>66</v>
      </c>
      <c r="C16" s="144">
        <f>D16+E16</f>
        <v>-11100000</v>
      </c>
      <c r="D16" s="133">
        <v>-11100000</v>
      </c>
      <c r="E16" s="133">
        <v>0</v>
      </c>
      <c r="F16" s="133">
        <v>0</v>
      </c>
    </row>
    <row r="17" spans="1:26" s="116" customFormat="1" ht="30.75" customHeight="1" x14ac:dyDescent="0.2">
      <c r="A17" s="128" t="s">
        <v>67</v>
      </c>
      <c r="B17" s="129" t="s">
        <v>68</v>
      </c>
      <c r="C17" s="144">
        <f>C18-C19+C20</f>
        <v>7181300</v>
      </c>
      <c r="D17" s="148">
        <f>D18-D19+D20</f>
        <v>3692100</v>
      </c>
      <c r="E17" s="148">
        <f>E18-E19+E20</f>
        <v>3489200</v>
      </c>
      <c r="F17" s="148">
        <f>F18-F19+F20</f>
        <v>3257900</v>
      </c>
    </row>
    <row r="18" spans="1:26" s="116" customFormat="1" ht="14.25" customHeight="1" x14ac:dyDescent="0.2">
      <c r="A18" s="131" t="s">
        <v>69</v>
      </c>
      <c r="B18" s="132" t="s">
        <v>70</v>
      </c>
      <c r="C18" s="144">
        <f>D18+E18</f>
        <v>10772427.65</v>
      </c>
      <c r="D18" s="133">
        <v>7051973</v>
      </c>
      <c r="E18" s="133">
        <v>3720454.65</v>
      </c>
      <c r="F18" s="133">
        <v>3455548.67</v>
      </c>
    </row>
    <row r="19" spans="1:26" s="114" customFormat="1" ht="21.75" customHeight="1" x14ac:dyDescent="0.25">
      <c r="A19" s="131" t="s">
        <v>71</v>
      </c>
      <c r="B19" s="132" t="s">
        <v>72</v>
      </c>
      <c r="C19" s="144">
        <f>D19+E19</f>
        <v>3591127.65</v>
      </c>
      <c r="D19" s="133">
        <v>101973</v>
      </c>
      <c r="E19" s="133">
        <v>3489154.65</v>
      </c>
      <c r="F19" s="133">
        <v>3455548.67</v>
      </c>
      <c r="G19" s="111"/>
      <c r="H19" s="154" t="s">
        <v>89</v>
      </c>
      <c r="I19" s="155"/>
      <c r="J19" s="117">
        <v>4241400</v>
      </c>
      <c r="K19" s="118"/>
      <c r="L19" s="118">
        <v>4241400</v>
      </c>
      <c r="M19" s="96">
        <f t="shared" si="4"/>
        <v>0</v>
      </c>
      <c r="N19" s="119"/>
      <c r="O19" s="96">
        <f t="shared" si="1"/>
        <v>4241400</v>
      </c>
      <c r="P19" s="96">
        <f t="shared" si="5"/>
        <v>0</v>
      </c>
      <c r="Q19" s="113"/>
      <c r="R19" s="113"/>
    </row>
    <row r="20" spans="1:26" s="114" customFormat="1" ht="45.75" customHeight="1" x14ac:dyDescent="0.25">
      <c r="A20" s="131" t="s">
        <v>73</v>
      </c>
      <c r="B20" s="132" t="s">
        <v>4</v>
      </c>
      <c r="C20" s="144">
        <f>D20+E20</f>
        <v>0</v>
      </c>
      <c r="D20" s="133">
        <f>-2000000-1257900</f>
        <v>-3257900</v>
      </c>
      <c r="E20" s="133">
        <f>2000000+1257900</f>
        <v>3257900</v>
      </c>
      <c r="F20" s="133">
        <f>2000000+1257900</f>
        <v>3257900</v>
      </c>
      <c r="G20" s="115"/>
      <c r="H20" s="154" t="s">
        <v>90</v>
      </c>
      <c r="I20" s="155"/>
      <c r="J20" s="96">
        <f>115318.52+29545.8</f>
        <v>144864.32000000001</v>
      </c>
      <c r="K20" s="96"/>
      <c r="L20" s="96">
        <f>115318.52+29472</f>
        <v>144790.52000000002</v>
      </c>
      <c r="M20" s="96">
        <f t="shared" si="4"/>
        <v>73.799999999988358</v>
      </c>
      <c r="N20" s="96"/>
      <c r="O20" s="96">
        <f t="shared" si="1"/>
        <v>144790.52000000002</v>
      </c>
      <c r="P20" s="96">
        <f t="shared" si="5"/>
        <v>73.799999999988358</v>
      </c>
      <c r="Q20" s="113"/>
      <c r="R20" s="113"/>
    </row>
    <row r="21" spans="1:26" s="120" customFormat="1" ht="28.5" customHeight="1" x14ac:dyDescent="0.3">
      <c r="A21" s="146" t="s">
        <v>74</v>
      </c>
      <c r="B21" s="147" t="s">
        <v>34</v>
      </c>
      <c r="C21" s="145">
        <f>C12</f>
        <v>7181300</v>
      </c>
      <c r="D21" s="149">
        <f>D12</f>
        <v>3692100</v>
      </c>
      <c r="E21" s="149">
        <f>E12</f>
        <v>3489200</v>
      </c>
      <c r="F21" s="149">
        <f>F12</f>
        <v>3257900</v>
      </c>
      <c r="R21" s="138">
        <v>12427000</v>
      </c>
      <c r="S21" s="139"/>
      <c r="T21" s="139"/>
      <c r="U21" s="141" t="s">
        <v>84</v>
      </c>
      <c r="V21" s="139"/>
      <c r="W21" s="139"/>
      <c r="X21" s="140" t="s">
        <v>83</v>
      </c>
      <c r="Y21" s="139"/>
      <c r="Z21" s="120" t="s">
        <v>86</v>
      </c>
    </row>
    <row r="22" spans="1:26" s="120" customFormat="1" ht="18" customHeight="1" x14ac:dyDescent="0.25">
      <c r="A22" s="171" t="s">
        <v>35</v>
      </c>
      <c r="B22" s="172"/>
      <c r="C22" s="172"/>
      <c r="D22" s="172"/>
      <c r="E22" s="172"/>
      <c r="F22" s="173"/>
      <c r="R22" s="139"/>
      <c r="S22" s="139"/>
      <c r="T22" s="139"/>
      <c r="U22" s="139"/>
      <c r="V22" s="139"/>
      <c r="W22" s="139"/>
      <c r="X22" s="139"/>
      <c r="Y22" s="139"/>
    </row>
    <row r="23" spans="1:26" s="120" customFormat="1" ht="22.5" customHeight="1" x14ac:dyDescent="0.25">
      <c r="A23" s="128" t="s">
        <v>75</v>
      </c>
      <c r="B23" s="129" t="s">
        <v>76</v>
      </c>
      <c r="C23" s="144">
        <f>C24</f>
        <v>7181300</v>
      </c>
      <c r="D23" s="148">
        <f>D24</f>
        <v>3692100</v>
      </c>
      <c r="E23" s="148">
        <f>E24</f>
        <v>3489200</v>
      </c>
      <c r="F23" s="148">
        <f>F24</f>
        <v>3257900</v>
      </c>
      <c r="X23" s="142" t="s">
        <v>85</v>
      </c>
      <c r="Z23" s="120" t="s">
        <v>86</v>
      </c>
    </row>
    <row r="24" spans="1:26" s="120" customFormat="1" ht="21.75" customHeight="1" x14ac:dyDescent="0.25">
      <c r="A24" s="128" t="s">
        <v>77</v>
      </c>
      <c r="B24" s="129" t="s">
        <v>78</v>
      </c>
      <c r="C24" s="144">
        <f>C25-C26+C27</f>
        <v>7181300</v>
      </c>
      <c r="D24" s="130">
        <f>D25-D26+D27</f>
        <v>3692100</v>
      </c>
      <c r="E24" s="130">
        <f>E25-E26+E27</f>
        <v>3489200</v>
      </c>
      <c r="F24" s="130">
        <f>F25-F26+F27</f>
        <v>3257900</v>
      </c>
    </row>
    <row r="25" spans="1:26" s="120" customFormat="1" ht="18" customHeight="1" x14ac:dyDescent="0.25">
      <c r="A25" s="131" t="s">
        <v>79</v>
      </c>
      <c r="B25" s="132" t="s">
        <v>70</v>
      </c>
      <c r="C25" s="144">
        <f>D25+E25</f>
        <v>10772427.65</v>
      </c>
      <c r="D25" s="133">
        <v>7051973</v>
      </c>
      <c r="E25" s="133">
        <v>3720454.65</v>
      </c>
      <c r="F25" s="133">
        <v>3455548.67</v>
      </c>
      <c r="X25" s="120">
        <v>4241400</v>
      </c>
      <c r="Z25" s="120" t="s">
        <v>87</v>
      </c>
    </row>
    <row r="26" spans="1:26" s="123" customFormat="1" ht="25.5" customHeight="1" x14ac:dyDescent="0.25">
      <c r="A26" s="131" t="s">
        <v>80</v>
      </c>
      <c r="B26" s="132" t="s">
        <v>72</v>
      </c>
      <c r="C26" s="144">
        <f>D26+E26</f>
        <v>3591127.65</v>
      </c>
      <c r="D26" s="133">
        <v>101973</v>
      </c>
      <c r="E26" s="133">
        <v>3489154.65</v>
      </c>
      <c r="F26" s="133">
        <v>3455548.67</v>
      </c>
      <c r="G26" s="121"/>
      <c r="H26" s="159"/>
      <c r="I26" s="159"/>
      <c r="J26" s="96"/>
      <c r="K26" s="96"/>
      <c r="L26" s="96"/>
      <c r="M26" s="96">
        <f t="shared" si="4"/>
        <v>0</v>
      </c>
      <c r="N26" s="96"/>
      <c r="O26" s="96">
        <f t="shared" si="1"/>
        <v>0</v>
      </c>
      <c r="P26" s="96"/>
      <c r="Q26" s="122"/>
      <c r="R26" s="122"/>
    </row>
    <row r="27" spans="1:26" s="15" customFormat="1" ht="44.25" customHeight="1" thickBot="1" x14ac:dyDescent="0.3">
      <c r="A27" s="131" t="s">
        <v>81</v>
      </c>
      <c r="B27" s="132" t="s">
        <v>4</v>
      </c>
      <c r="C27" s="144">
        <f>D27+E27</f>
        <v>0</v>
      </c>
      <c r="D27" s="133">
        <f>-2000000-1257900</f>
        <v>-3257900</v>
      </c>
      <c r="E27" s="133">
        <f>2000000+1257900</f>
        <v>3257900</v>
      </c>
      <c r="F27" s="133">
        <f>2000000+1257900</f>
        <v>3257900</v>
      </c>
      <c r="G27" s="124"/>
      <c r="H27" s="156" t="s">
        <v>15</v>
      </c>
      <c r="I27" s="156"/>
      <c r="J27" s="125">
        <f t="shared" ref="J27:P27" si="6">SUM(J10:J26)</f>
        <v>4946904.5600000005</v>
      </c>
      <c r="K27" s="125">
        <f t="shared" si="6"/>
        <v>0</v>
      </c>
      <c r="L27" s="125">
        <f t="shared" si="6"/>
        <v>4872790.5199999996</v>
      </c>
      <c r="M27" s="125">
        <f t="shared" si="6"/>
        <v>74114.039999999964</v>
      </c>
      <c r="N27" s="125">
        <f t="shared" si="6"/>
        <v>0</v>
      </c>
      <c r="O27" s="125">
        <f t="shared" si="6"/>
        <v>4624690.5199999996</v>
      </c>
      <c r="P27" s="125">
        <f t="shared" si="6"/>
        <v>74114.039999999964</v>
      </c>
      <c r="Q27" s="16"/>
      <c r="R27" s="16"/>
    </row>
    <row r="28" spans="1:26" s="15" customFormat="1" ht="34.5" hidden="1" customHeight="1" thickBot="1" x14ac:dyDescent="0.3">
      <c r="A28" s="131" t="s">
        <v>82</v>
      </c>
      <c r="B28" s="132" t="s">
        <v>62</v>
      </c>
      <c r="C28" s="144"/>
      <c r="D28" s="133"/>
      <c r="E28" s="133"/>
      <c r="F28" s="133"/>
      <c r="G28" s="16"/>
      <c r="H28" s="157" t="s">
        <v>47</v>
      </c>
      <c r="I28" s="158"/>
      <c r="J28" s="126">
        <f t="shared" ref="J28:P28" si="7">J8+J27</f>
        <v>17474181.32</v>
      </c>
      <c r="K28" s="126">
        <f t="shared" si="7"/>
        <v>0</v>
      </c>
      <c r="L28" s="126">
        <f t="shared" si="7"/>
        <v>17299790.52</v>
      </c>
      <c r="M28" s="126">
        <f t="shared" si="7"/>
        <v>174390.80000000028</v>
      </c>
      <c r="N28" s="126">
        <f t="shared" si="7"/>
        <v>0</v>
      </c>
      <c r="O28" s="126">
        <f t="shared" si="7"/>
        <v>17051690.52</v>
      </c>
      <c r="P28" s="126">
        <f t="shared" si="7"/>
        <v>174390.80000000028</v>
      </c>
      <c r="Q28" s="16"/>
      <c r="R28" s="16"/>
    </row>
    <row r="29" spans="1:26" s="15" customFormat="1" ht="25.5" customHeight="1" x14ac:dyDescent="0.25">
      <c r="A29" s="146" t="s">
        <v>74</v>
      </c>
      <c r="B29" s="147" t="s">
        <v>34</v>
      </c>
      <c r="C29" s="145">
        <f>C23</f>
        <v>7181300</v>
      </c>
      <c r="D29" s="149">
        <f>D23</f>
        <v>3692100</v>
      </c>
      <c r="E29" s="149">
        <f>E23</f>
        <v>3489200</v>
      </c>
      <c r="F29" s="149">
        <f>F23</f>
        <v>3257900</v>
      </c>
      <c r="G29" s="4"/>
      <c r="H29" s="4"/>
      <c r="I29" s="4"/>
      <c r="J29" s="4"/>
      <c r="K29" s="4"/>
      <c r="L29" s="4"/>
      <c r="M29" s="4"/>
      <c r="N29" s="4"/>
      <c r="O29" s="16"/>
      <c r="P29" s="16"/>
      <c r="Q29" s="127"/>
      <c r="R29" s="16"/>
    </row>
    <row r="30" spans="1:26" s="15" customFormat="1" ht="15.75" customHeight="1" x14ac:dyDescent="0.2">
      <c r="A30" s="3"/>
      <c r="B30" s="1"/>
      <c r="C30" s="1"/>
      <c r="D30" s="1"/>
      <c r="E30" s="1"/>
      <c r="F30" s="1"/>
      <c r="G30" s="4"/>
      <c r="H30" s="4"/>
      <c r="I30" s="4"/>
      <c r="J30" s="4"/>
      <c r="K30" s="4"/>
      <c r="L30" s="55"/>
      <c r="M30" s="4"/>
      <c r="N30" s="4"/>
      <c r="O30" s="16"/>
      <c r="P30" s="16"/>
      <c r="Q30" s="16"/>
      <c r="R30" s="16"/>
    </row>
    <row r="31" spans="1:26" s="15" customFormat="1" ht="12.75" customHeight="1" x14ac:dyDescent="0.2">
      <c r="A31" s="3"/>
      <c r="B31" s="1"/>
      <c r="C31" s="1"/>
      <c r="D31" s="1"/>
      <c r="E31" s="1"/>
      <c r="F31" s="1"/>
      <c r="G31" s="4"/>
      <c r="H31" s="4"/>
      <c r="I31" s="4"/>
      <c r="J31" s="4"/>
      <c r="K31" s="4"/>
      <c r="L31" s="55"/>
      <c r="M31" s="4"/>
      <c r="N31" s="4"/>
      <c r="O31" s="16"/>
      <c r="P31" s="16"/>
      <c r="Q31" s="16"/>
      <c r="R31" s="16"/>
    </row>
    <row r="32" spans="1:26" s="15" customFormat="1" ht="14.25" customHeight="1" x14ac:dyDescent="0.2">
      <c r="A32" s="3"/>
      <c r="B32" s="1"/>
      <c r="C32" s="1"/>
      <c r="D32" s="1"/>
      <c r="E32" s="1"/>
      <c r="F32" s="1"/>
      <c r="G32" s="4"/>
      <c r="H32" s="4"/>
      <c r="I32" s="4"/>
      <c r="J32" s="4"/>
      <c r="K32" s="4"/>
      <c r="L32" s="55"/>
      <c r="M32" s="4"/>
      <c r="N32" s="4"/>
      <c r="O32" s="16"/>
      <c r="P32" s="16"/>
      <c r="Q32" s="16"/>
      <c r="R32" s="16"/>
    </row>
    <row r="33" spans="1:18" s="15" customFormat="1" ht="23.25" customHeight="1" x14ac:dyDescent="0.25">
      <c r="A33" s="72" t="s">
        <v>49</v>
      </c>
      <c r="B33" s="1"/>
      <c r="C33" s="1"/>
      <c r="D33" s="73" t="s">
        <v>50</v>
      </c>
      <c r="E33" s="1"/>
      <c r="F33" s="1"/>
      <c r="G33" s="4"/>
      <c r="H33" s="4"/>
      <c r="I33" s="4"/>
      <c r="J33" s="4"/>
      <c r="K33" s="4"/>
      <c r="L33" s="55"/>
      <c r="M33" s="4"/>
      <c r="N33" s="4"/>
      <c r="O33" s="16"/>
      <c r="P33" s="16"/>
      <c r="Q33" s="16"/>
      <c r="R33" s="16"/>
    </row>
    <row r="34" spans="1:18" s="15" customFormat="1" ht="20.25" customHeight="1" x14ac:dyDescent="0.2">
      <c r="A34" s="3"/>
      <c r="B34" s="1"/>
      <c r="C34" s="1"/>
      <c r="D34" s="1"/>
      <c r="E34" s="1"/>
      <c r="F34" s="1"/>
      <c r="G34" s="4"/>
      <c r="H34" s="4"/>
      <c r="I34" s="4"/>
      <c r="J34" s="4"/>
      <c r="K34" s="4"/>
      <c r="L34" s="55"/>
      <c r="M34" s="4"/>
      <c r="N34" s="4"/>
      <c r="O34" s="16"/>
      <c r="P34" s="16"/>
      <c r="Q34" s="16"/>
      <c r="R34" s="16"/>
    </row>
    <row r="35" spans="1:18" s="15" customFormat="1" ht="12.75" hidden="1" customHeight="1" x14ac:dyDescent="0.25">
      <c r="A35" s="3"/>
      <c r="B35" s="9" t="s">
        <v>19</v>
      </c>
      <c r="C35" s="1"/>
      <c r="D35" s="48" t="s">
        <v>25</v>
      </c>
      <c r="E35" s="68" t="s">
        <v>93</v>
      </c>
      <c r="F35" s="1"/>
      <c r="G35" s="4"/>
      <c r="H35" s="4"/>
      <c r="I35" s="4"/>
      <c r="J35" s="4"/>
      <c r="K35" s="4"/>
      <c r="L35" s="11"/>
      <c r="M35" s="4"/>
      <c r="N35" s="4"/>
      <c r="O35" s="16"/>
      <c r="P35" s="16"/>
      <c r="Q35" s="16"/>
      <c r="R35" s="16"/>
    </row>
    <row r="36" spans="1:18" s="15" customFormat="1" ht="14.25" hidden="1" customHeight="1" x14ac:dyDescent="0.25">
      <c r="A36" s="151" t="s">
        <v>40</v>
      </c>
      <c r="B36" s="151"/>
      <c r="C36" s="151"/>
      <c r="D36" s="90"/>
      <c r="E36" s="90"/>
      <c r="F36" s="1"/>
      <c r="G36" s="4"/>
      <c r="H36" s="4"/>
      <c r="I36" s="4"/>
      <c r="J36" s="4"/>
      <c r="K36" s="4"/>
      <c r="L36" s="40"/>
      <c r="M36" s="4"/>
      <c r="N36" s="4"/>
      <c r="O36" s="16"/>
      <c r="P36" s="16"/>
      <c r="Q36" s="16"/>
      <c r="R36" s="16"/>
    </row>
    <row r="37" spans="1:18" s="15" customFormat="1" ht="15.75" hidden="1" customHeight="1" x14ac:dyDescent="0.25">
      <c r="A37" s="151" t="s">
        <v>16</v>
      </c>
      <c r="B37" s="151"/>
      <c r="C37" s="151"/>
      <c r="D37" s="56"/>
      <c r="E37" s="90"/>
      <c r="F37" s="46"/>
      <c r="G37" s="4"/>
      <c r="H37" s="4"/>
      <c r="I37" s="4"/>
      <c r="J37" s="4"/>
      <c r="K37" s="4"/>
      <c r="L37" s="4"/>
      <c r="M37" s="4"/>
      <c r="N37" s="4"/>
      <c r="O37" s="16"/>
      <c r="P37" s="16"/>
      <c r="Q37" s="16"/>
      <c r="R37" s="16"/>
    </row>
    <row r="38" spans="1:18" s="15" customFormat="1" ht="15.75" hidden="1" customHeight="1" x14ac:dyDescent="0.2">
      <c r="A38" s="151" t="s">
        <v>39</v>
      </c>
      <c r="B38" s="151"/>
      <c r="C38" s="151"/>
      <c r="D38" s="57">
        <f>1257900</f>
        <v>1257900</v>
      </c>
      <c r="E38" s="91">
        <v>1257900</v>
      </c>
      <c r="F38" s="1"/>
      <c r="G38" s="4"/>
      <c r="H38" s="4"/>
      <c r="I38" s="3" t="s">
        <v>23</v>
      </c>
      <c r="J38" s="3" t="s">
        <v>24</v>
      </c>
      <c r="K38" s="3"/>
      <c r="L38" s="1"/>
      <c r="M38" s="4"/>
      <c r="N38" s="4"/>
      <c r="O38" s="16"/>
      <c r="P38" s="16"/>
      <c r="Q38" s="16"/>
      <c r="R38" s="16"/>
    </row>
    <row r="39" spans="1:18" s="15" customFormat="1" ht="16.5" hidden="1" customHeight="1" x14ac:dyDescent="0.25">
      <c r="A39" s="151" t="s">
        <v>17</v>
      </c>
      <c r="B39" s="151"/>
      <c r="C39" s="1"/>
      <c r="D39" s="88">
        <f>2000000</f>
        <v>2000000</v>
      </c>
      <c r="E39" s="88"/>
      <c r="F39" s="49"/>
      <c r="G39" s="40"/>
      <c r="H39" s="58"/>
      <c r="I39" s="10">
        <f>I40+I41</f>
        <v>0</v>
      </c>
      <c r="J39" s="10">
        <f>J40+J41</f>
        <v>0</v>
      </c>
      <c r="K39" s="10"/>
      <c r="L39" s="12" t="s">
        <v>22</v>
      </c>
      <c r="M39" s="4"/>
      <c r="N39" s="4"/>
      <c r="O39" s="16"/>
      <c r="P39" s="16"/>
      <c r="Q39" s="16"/>
      <c r="R39" s="16"/>
    </row>
    <row r="40" spans="1:18" s="15" customFormat="1" ht="16.5" hidden="1" customHeight="1" x14ac:dyDescent="0.25">
      <c r="A40" s="151" t="s">
        <v>38</v>
      </c>
      <c r="B40" s="151"/>
      <c r="C40" s="1"/>
      <c r="D40" s="56"/>
      <c r="E40" s="90"/>
      <c r="F40" s="1"/>
      <c r="G40" s="4"/>
      <c r="H40" s="58"/>
      <c r="I40" s="6"/>
      <c r="J40" s="6"/>
      <c r="K40" s="6"/>
      <c r="L40" s="13" t="s">
        <v>21</v>
      </c>
      <c r="M40" s="4"/>
      <c r="N40" s="4"/>
      <c r="O40" s="16"/>
      <c r="P40" s="16"/>
      <c r="Q40" s="16"/>
      <c r="R40" s="16"/>
    </row>
    <row r="41" spans="1:18" s="15" customFormat="1" ht="16.5" hidden="1" customHeight="1" x14ac:dyDescent="0.25">
      <c r="A41" s="151" t="s">
        <v>54</v>
      </c>
      <c r="B41" s="151"/>
      <c r="C41" s="1"/>
      <c r="D41" s="56"/>
      <c r="E41" s="90"/>
      <c r="F41" s="1"/>
      <c r="G41" s="4"/>
      <c r="H41" s="58"/>
      <c r="I41" s="6">
        <v>0</v>
      </c>
      <c r="J41" s="6"/>
      <c r="K41" s="6"/>
      <c r="L41" s="13" t="s">
        <v>20</v>
      </c>
      <c r="M41" s="4"/>
      <c r="N41" s="4"/>
      <c r="O41" s="16"/>
      <c r="P41" s="16"/>
      <c r="Q41" s="16"/>
      <c r="R41" s="16"/>
    </row>
    <row r="42" spans="1:18" s="15" customFormat="1" ht="17.25" hidden="1" customHeight="1" x14ac:dyDescent="0.25">
      <c r="A42" s="153" t="s">
        <v>18</v>
      </c>
      <c r="B42" s="153"/>
      <c r="C42" s="1"/>
      <c r="D42" s="59">
        <f>SUM(D36:D41)</f>
        <v>3257900</v>
      </c>
      <c r="E42" s="59">
        <f>SUM(E36:E41)</f>
        <v>1257900</v>
      </c>
      <c r="F42" s="1"/>
      <c r="G42" s="4"/>
      <c r="H42" s="4"/>
      <c r="I42" s="4"/>
      <c r="J42" s="4"/>
      <c r="K42" s="4"/>
      <c r="L42" s="4"/>
      <c r="M42" s="4"/>
      <c r="N42" s="4"/>
      <c r="O42" s="16"/>
      <c r="P42" s="16"/>
      <c r="Q42" s="16"/>
      <c r="R42" s="16"/>
    </row>
    <row r="43" spans="1:18" s="15" customFormat="1" ht="12.75" hidden="1" customHeight="1" x14ac:dyDescent="0.2">
      <c r="A43" s="3"/>
      <c r="B43" s="1"/>
      <c r="C43" s="1"/>
      <c r="G43" s="4"/>
      <c r="H43" s="4"/>
      <c r="I43" s="4"/>
      <c r="J43" s="4"/>
      <c r="K43" s="4"/>
      <c r="L43" s="40"/>
      <c r="M43" s="40"/>
      <c r="N43" s="40"/>
      <c r="O43" s="16"/>
      <c r="P43" s="16"/>
      <c r="Q43" s="16"/>
      <c r="R43" s="16"/>
    </row>
    <row r="44" spans="1:18" s="66" customFormat="1" ht="12.75" hidden="1" customHeight="1" x14ac:dyDescent="0.25">
      <c r="A44" s="60"/>
      <c r="B44" s="61" t="s">
        <v>26</v>
      </c>
      <c r="C44" s="61" t="s">
        <v>27</v>
      </c>
      <c r="D44" s="39" t="s">
        <v>36</v>
      </c>
      <c r="E44" s="62">
        <f>D27+D42</f>
        <v>0</v>
      </c>
      <c r="F44" s="63"/>
      <c r="G44" s="64"/>
      <c r="H44" s="64"/>
      <c r="I44" s="64"/>
      <c r="J44" s="64"/>
      <c r="K44" s="64"/>
      <c r="L44" s="64"/>
      <c r="M44" s="64"/>
      <c r="N44" s="64"/>
      <c r="O44" s="65"/>
      <c r="P44" s="65"/>
      <c r="Q44" s="65"/>
      <c r="R44" s="65"/>
    </row>
    <row r="45" spans="1:18" s="23" customFormat="1" ht="16.5" hidden="1" customHeight="1" x14ac:dyDescent="0.25">
      <c r="A45" s="37" t="s">
        <v>31</v>
      </c>
      <c r="B45" s="69">
        <v>444242734</v>
      </c>
      <c r="C45" s="69">
        <v>40623800</v>
      </c>
      <c r="D45" s="41">
        <f>B45+C45</f>
        <v>484866534</v>
      </c>
      <c r="E45" s="18"/>
      <c r="F45" s="19"/>
      <c r="G45" s="20"/>
      <c r="H45" s="20"/>
      <c r="I45" s="20"/>
      <c r="J45" s="20"/>
      <c r="K45" s="20"/>
      <c r="L45" s="21"/>
      <c r="M45" s="20"/>
      <c r="N45" s="20"/>
      <c r="O45" s="22"/>
      <c r="P45" s="22"/>
      <c r="Q45" s="22"/>
      <c r="R45" s="22"/>
    </row>
    <row r="46" spans="1:18" s="23" customFormat="1" ht="16.5" hidden="1" customHeight="1" x14ac:dyDescent="0.25">
      <c r="A46" s="37" t="s">
        <v>32</v>
      </c>
      <c r="B46" s="74">
        <v>447934834</v>
      </c>
      <c r="C46" s="70">
        <v>44113000</v>
      </c>
      <c r="D46" s="71">
        <f>B46+C46</f>
        <v>492047834</v>
      </c>
      <c r="E46" s="24"/>
      <c r="F46" s="18"/>
      <c r="G46" s="20"/>
      <c r="H46" s="20"/>
      <c r="I46" s="20"/>
      <c r="J46" s="20"/>
      <c r="K46" s="20"/>
      <c r="L46" s="21"/>
      <c r="M46" s="20"/>
      <c r="N46" s="20"/>
      <c r="O46" s="22"/>
      <c r="P46" s="22"/>
      <c r="Q46" s="22"/>
      <c r="R46" s="22"/>
    </row>
    <row r="47" spans="1:18" s="29" customFormat="1" ht="16.5" hidden="1" customHeight="1" x14ac:dyDescent="0.25">
      <c r="A47" s="38" t="s">
        <v>28</v>
      </c>
      <c r="B47" s="43">
        <f>B45-B46</f>
        <v>-3692100</v>
      </c>
      <c r="C47" s="44">
        <f>C45-C46</f>
        <v>-3489200</v>
      </c>
      <c r="D47" s="42">
        <f>B47+C47</f>
        <v>-7181300</v>
      </c>
      <c r="E47" s="25"/>
      <c r="F47" s="17"/>
      <c r="G47" s="26"/>
      <c r="H47" s="26"/>
      <c r="I47" s="26"/>
      <c r="J47" s="26"/>
      <c r="K47" s="26"/>
      <c r="L47" s="27"/>
      <c r="M47" s="26"/>
      <c r="N47" s="26"/>
      <c r="O47" s="28"/>
      <c r="P47" s="28"/>
      <c r="Q47" s="28"/>
      <c r="R47" s="28"/>
    </row>
    <row r="48" spans="1:18" s="29" customFormat="1" ht="16.5" hidden="1" customHeight="1" x14ac:dyDescent="0.25">
      <c r="A48" s="38"/>
      <c r="B48" s="51" t="s">
        <v>29</v>
      </c>
      <c r="C48" s="51" t="s">
        <v>29</v>
      </c>
      <c r="D48" s="45"/>
      <c r="E48" s="30"/>
      <c r="F48" s="17"/>
      <c r="G48" s="26"/>
      <c r="H48" s="47"/>
      <c r="I48" s="26"/>
      <c r="J48" s="26"/>
      <c r="K48" s="26"/>
      <c r="L48" s="27"/>
      <c r="M48" s="26"/>
      <c r="N48" s="26"/>
      <c r="O48" s="28"/>
      <c r="P48" s="28"/>
      <c r="Q48" s="28"/>
      <c r="R48" s="28"/>
    </row>
    <row r="49" spans="1:18" s="29" customFormat="1" ht="18.75" hidden="1" customHeight="1" x14ac:dyDescent="0.25">
      <c r="A49" s="152" t="s">
        <v>48</v>
      </c>
      <c r="B49" s="152"/>
      <c r="C49" s="152"/>
      <c r="D49" s="152"/>
      <c r="E49" s="30"/>
      <c r="F49" s="17"/>
      <c r="G49" s="26"/>
      <c r="H49" s="26"/>
      <c r="I49" s="26"/>
      <c r="J49" s="26"/>
      <c r="K49" s="26"/>
      <c r="L49" s="27"/>
      <c r="M49" s="26"/>
      <c r="N49" s="26"/>
      <c r="O49" s="28"/>
      <c r="P49" s="28"/>
      <c r="Q49" s="28"/>
      <c r="R49" s="28"/>
    </row>
    <row r="50" spans="1:18" s="36" customFormat="1" ht="15" hidden="1" customHeight="1" x14ac:dyDescent="0.25">
      <c r="A50" s="53" t="s">
        <v>30</v>
      </c>
      <c r="B50" s="52">
        <f>D29+B47</f>
        <v>0</v>
      </c>
      <c r="C50" s="52">
        <f>E29+C47</f>
        <v>0</v>
      </c>
      <c r="D50" s="54">
        <f>B50+C50</f>
        <v>0</v>
      </c>
      <c r="E50" s="32"/>
      <c r="F50" s="31"/>
      <c r="G50" s="33"/>
      <c r="H50" s="33"/>
      <c r="I50" s="33"/>
      <c r="J50" s="33"/>
      <c r="K50" s="33"/>
      <c r="L50" s="34"/>
      <c r="M50" s="33"/>
      <c r="N50" s="33"/>
      <c r="O50" s="35"/>
      <c r="P50" s="35"/>
      <c r="Q50" s="35"/>
      <c r="R50" s="35"/>
    </row>
    <row r="51" spans="1:18" s="15" customFormat="1" ht="12.75" customHeight="1" x14ac:dyDescent="0.2">
      <c r="A51" s="3"/>
      <c r="B51" s="1"/>
      <c r="D51" s="1"/>
      <c r="E51" s="1"/>
      <c r="F51" s="1"/>
      <c r="G51" s="4"/>
      <c r="H51" s="4"/>
      <c r="I51" s="4"/>
      <c r="J51" s="4"/>
      <c r="K51" s="4"/>
      <c r="L51" s="4"/>
      <c r="M51" s="4"/>
      <c r="N51" s="4"/>
      <c r="O51" s="16"/>
      <c r="P51" s="16"/>
      <c r="Q51" s="16"/>
      <c r="R51" s="16"/>
    </row>
    <row r="52" spans="1:18" ht="12.75" customHeight="1" x14ac:dyDescent="0.2">
      <c r="B52" s="46"/>
      <c r="E52" s="6"/>
      <c r="I52" s="40"/>
    </row>
    <row r="53" spans="1:18" ht="18.75" customHeight="1" x14ac:dyDescent="0.25">
      <c r="B53" s="67"/>
      <c r="C53" s="50"/>
    </row>
    <row r="54" spans="1:18" ht="12.75" customHeight="1" x14ac:dyDescent="0.25">
      <c r="E54" s="14"/>
    </row>
  </sheetData>
  <mergeCells count="37">
    <mergeCell ref="H2:I2"/>
    <mergeCell ref="A6:E6"/>
    <mergeCell ref="H12:I12"/>
    <mergeCell ref="H13:I13"/>
    <mergeCell ref="H10:I10"/>
    <mergeCell ref="D1:F1"/>
    <mergeCell ref="D7:D9"/>
    <mergeCell ref="E8:E9"/>
    <mergeCell ref="A7:A9"/>
    <mergeCell ref="F8:F9"/>
    <mergeCell ref="A40:B40"/>
    <mergeCell ref="A4:B4"/>
    <mergeCell ref="A5:B5"/>
    <mergeCell ref="A36:C36"/>
    <mergeCell ref="B7:B9"/>
    <mergeCell ref="C7:C9"/>
    <mergeCell ref="A11:F11"/>
    <mergeCell ref="A38:C38"/>
    <mergeCell ref="A22:F22"/>
    <mergeCell ref="H14:I14"/>
    <mergeCell ref="E7:F7"/>
    <mergeCell ref="A3:F3"/>
    <mergeCell ref="H11:I11"/>
    <mergeCell ref="H3:I3"/>
    <mergeCell ref="H6:I6"/>
    <mergeCell ref="H7:I7"/>
    <mergeCell ref="H8:I8"/>
    <mergeCell ref="A41:B41"/>
    <mergeCell ref="A37:C37"/>
    <mergeCell ref="A49:D49"/>
    <mergeCell ref="A42:B42"/>
    <mergeCell ref="H19:I19"/>
    <mergeCell ref="H27:I27"/>
    <mergeCell ref="H28:I28"/>
    <mergeCell ref="H26:I26"/>
    <mergeCell ref="H20:I20"/>
    <mergeCell ref="A39:B39"/>
  </mergeCells>
  <phoneticPr fontId="2" type="noConversion"/>
  <printOptions horizontalCentered="1"/>
  <pageMargins left="0.94488188976377963" right="0.23622047244094491" top="0.39370078740157483" bottom="0.39370078740157483" header="0.31496062992125984" footer="0.39370078740157483"/>
  <pageSetup paperSize="9" scale="75" fitToHeight="0" orientation="portrait" horizontalDpi="300" verticalDpi="3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дод.2</vt:lpstr>
      <vt:lpstr>дод.2!Заголовки_для_друку</vt:lpstr>
      <vt:lpstr>дод.2!Область_друку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Качаєнко Олена Андріївна</dc:creator>
  <cp:lastModifiedBy>Дмитро</cp:lastModifiedBy>
  <cp:lastPrinted>2025-08-04T08:30:10Z</cp:lastPrinted>
  <dcterms:created xsi:type="dcterms:W3CDTF">2014-01-17T10:52:16Z</dcterms:created>
  <dcterms:modified xsi:type="dcterms:W3CDTF">2026-03-03T10:00:02Z</dcterms:modified>
</cp:coreProperties>
</file>