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сесія 54\проекти\"/>
    </mc:Choice>
  </mc:AlternateContent>
  <xr:revisionPtr revIDLastSave="0" documentId="8_{DBE4FF19-4877-48A0-80C7-A57CB5DD07C6}" xr6:coauthVersionLast="47" xr6:coauthVersionMax="47" xr10:uidLastSave="{00000000-0000-0000-0000-000000000000}"/>
  <bookViews>
    <workbookView xWindow="-120" yWindow="-120" windowWidth="29040" windowHeight="15720" xr2:uid="{81A292FC-570A-41A8-8A3A-AF189A1032AA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2" l="1"/>
  <c r="E27" i="12"/>
  <c r="D27" i="12"/>
  <c r="F20" i="12"/>
  <c r="F17" i="12" s="1"/>
  <c r="F12" i="12" s="1"/>
  <c r="F21" i="12" s="1"/>
  <c r="E20" i="12"/>
  <c r="D20" i="12"/>
  <c r="D39" i="12"/>
  <c r="D36" i="12"/>
  <c r="J2" i="12"/>
  <c r="M2" i="12"/>
  <c r="O2" i="12"/>
  <c r="O8" i="12" s="1"/>
  <c r="O28" i="12" s="1"/>
  <c r="P2" i="12"/>
  <c r="P8" i="12" s="1"/>
  <c r="M3" i="12"/>
  <c r="O3" i="12"/>
  <c r="P3" i="12"/>
  <c r="M4" i="12"/>
  <c r="O4" i="12"/>
  <c r="P4" i="12"/>
  <c r="M5" i="12"/>
  <c r="P5" i="12" s="1"/>
  <c r="O5" i="12"/>
  <c r="M6" i="12"/>
  <c r="O6" i="12"/>
  <c r="P6" i="12"/>
  <c r="M7" i="12"/>
  <c r="O7" i="12"/>
  <c r="P7" i="12"/>
  <c r="J8" i="12"/>
  <c r="J28" i="12" s="1"/>
  <c r="K8" i="12"/>
  <c r="L8" i="12"/>
  <c r="M8" i="12"/>
  <c r="N8" i="12"/>
  <c r="M10" i="12"/>
  <c r="O10" i="12"/>
  <c r="P10" i="12"/>
  <c r="M11" i="12"/>
  <c r="P11" i="12"/>
  <c r="M12" i="12"/>
  <c r="O12" i="12"/>
  <c r="P12" i="12"/>
  <c r="J13" i="12"/>
  <c r="M13" i="12" s="1"/>
  <c r="O13" i="12"/>
  <c r="M14" i="12"/>
  <c r="P14" i="12" s="1"/>
  <c r="O14" i="12"/>
  <c r="D17" i="12"/>
  <c r="D12" i="12" s="1"/>
  <c r="D21" i="12" s="1"/>
  <c r="C18" i="12"/>
  <c r="C19" i="12"/>
  <c r="C17" i="12" s="1"/>
  <c r="C12" i="12" s="1"/>
  <c r="C21" i="12" s="1"/>
  <c r="D19" i="12"/>
  <c r="E19" i="12"/>
  <c r="E17" i="12" s="1"/>
  <c r="E12" i="12" s="1"/>
  <c r="E21" i="12" s="1"/>
  <c r="M19" i="12"/>
  <c r="O19" i="12"/>
  <c r="P19" i="12"/>
  <c r="C20" i="12"/>
  <c r="J20" i="12"/>
  <c r="L20" i="12"/>
  <c r="M20" i="12"/>
  <c r="O20" i="12"/>
  <c r="P20" i="12"/>
  <c r="F24" i="12"/>
  <c r="F23" i="12" s="1"/>
  <c r="F29" i="12" s="1"/>
  <c r="C25" i="12"/>
  <c r="C24" i="12" s="1"/>
  <c r="C23" i="12" s="1"/>
  <c r="C29" i="12" s="1"/>
  <c r="C26" i="12"/>
  <c r="D26" i="12"/>
  <c r="D24" i="12" s="1"/>
  <c r="D23" i="12" s="1"/>
  <c r="D29" i="12" s="1"/>
  <c r="B50" i="12" s="1"/>
  <c r="E26" i="12"/>
  <c r="E24" i="12" s="1"/>
  <c r="E23" i="12" s="1"/>
  <c r="E29" i="12" s="1"/>
  <c r="C50" i="12" s="1"/>
  <c r="M26" i="12"/>
  <c r="O26" i="12"/>
  <c r="C27" i="12"/>
  <c r="J27" i="12"/>
  <c r="K27" i="12"/>
  <c r="K28" i="12" s="1"/>
  <c r="L27" i="12"/>
  <c r="L28" i="12" s="1"/>
  <c r="N27" i="12"/>
  <c r="N28" i="12" s="1"/>
  <c r="O27" i="12"/>
  <c r="I39" i="12"/>
  <c r="J39" i="12"/>
  <c r="D42" i="12"/>
  <c r="E42" i="12"/>
  <c r="E44" i="12"/>
  <c r="D45" i="12"/>
  <c r="D46" i="12"/>
  <c r="B47" i="12"/>
  <c r="D47" i="12" s="1"/>
  <c r="C47" i="12"/>
  <c r="D50" i="12" l="1"/>
  <c r="M27" i="12"/>
  <c r="M28" i="12" s="1"/>
  <c r="P13" i="12"/>
  <c r="P27" i="12" s="1"/>
  <c r="P28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<sst xmlns="http://schemas.openxmlformats.org/spreadsheetml/2006/main" count="102" uniqueCount="94">
  <si>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</si>
  <si>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</si>
  <si>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</si>
  <si>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</si>
  <si>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</si>
  <si>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</si>
  <si>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</si>
  <si>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</si>
  <si>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</si>
  <si>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</si>
  <si>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</si>
  <si>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</si>
  <si>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</si>
  <si>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</si>
  <si>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</si>
  <si>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</si>
  <si>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</si>
  <si>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</si>
  <si>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</si>
  <si>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</si>
  <si>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</si>
  <si>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</si>
  <si>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</si>
  <si>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</si>
  <si>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</si>
  <si>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</si>
  <si>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</si>
  <si>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</si>
  <si>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</si>
  <si>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</si>
  <si>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</si>
  <si>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</si>
  <si>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</si>
  <si>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</si>
  <si>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</si>
  <si>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</si>
  <si>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</si>
  <si>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</si>
  <si>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</si>
  <si>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</si>
  <si>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</si>
  <si>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</si>
  <si>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</si>
  <si>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</si>
  <si>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</si>
  <si>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</si>
  <si>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</si>
  <si>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</si>
  <si>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</si>
  <si>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</si>
  <si>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</si>
  <si>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</si>
  <si>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</si>
  <si>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</si>
  <si>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</si>
  <si>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</si>
  <si>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</si>
  <si>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</si>
  <si>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</si>
  <si>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</si>
  <si>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</si>
  <si>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</si>
  <si>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</si>
  <si>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</si>
  <si>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</si>
  <si>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</si>
  <si>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</si>
  <si>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</si>
  <si>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</si>
  <si>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</si>
  <si>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</si>
  <si>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</si>
  <si>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</si>
  <si>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</si>
  <si>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</si>
  <si>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</si>
  <si>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</si>
  <si>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</si>
  <si>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</si>
  <si>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</si>
  <si>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</si>
  <si>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</si>
  <si>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</si>
  <si>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</si>
  <si>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</si>
  <si>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</si>
  <si>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</si>
  <si>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</si>
  <si>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</si>
  <si>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</si>
  <si>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</si>
  <si>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</si>
  <si>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 xml:space="preserve">                                      Додаток 2
до рішення Славутської міської ради від 22.12.2025  №  -54/2025 «Про внесення змін до бюджету Славутської міської територіальної громади на 2025 рік»</t>
  </si>
  <si>
    <t>передано 54 сесією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</si>
</sst>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3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61" fillId="32" borderId="0" applyNumberFormat="0" applyBorder="0" applyAlignment="0" applyProtection="0"/>
    <xf numFmtId="0" fontId="62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1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1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1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2" xfId="0" applyNumberFormat="1" applyFont="1" applyBorder="1"/>
    <xf numFmtId="4" fontId="45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213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213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213" fontId="51" fillId="24" borderId="5" xfId="0" applyNumberFormat="1" applyFont="1" applyFill="1" applyBorder="1" applyAlignment="1">
      <alignment horizontal="right" vertical="center"/>
    </xf>
    <xf numFmtId="213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213" fontId="51" fillId="25" borderId="5" xfId="0" applyNumberFormat="1" applyFont="1" applyFill="1" applyBorder="1" applyAlignment="1">
      <alignment horizontal="right" vertical="center"/>
    </xf>
    <xf numFmtId="213" fontId="51" fillId="25" borderId="5" xfId="0" applyNumberFormat="1" applyFont="1" applyFill="1" applyBorder="1" applyAlignment="1">
      <alignment horizontal="right"/>
    </xf>
    <xf numFmtId="0" fontId="1" fillId="0" borderId="0" xfId="0" applyNumberFormat="1" applyFont="1" applyFill="1" applyAlignment="1" applyProtection="1">
      <alignment horizontal="left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57" fillId="0" borderId="5" xfId="0" applyFont="1" applyBorder="1" applyAlignment="1">
      <alignment horizontal="center" vertical="center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8" fillId="0" borderId="5" xfId="0" applyFont="1" applyBorder="1" applyAlignment="1">
      <alignment horizontal="center" vertic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left" vertical="center" wrapText="1"/>
    </xf>
  </cellXfs>
  <cellStyles count="81">
    <cellStyle name="20% - Акцент1" xfId="1" xr:uid="{EB94FACB-DF15-4562-9EC4-F10D60A7703A}"/>
    <cellStyle name="20% - Акцент2" xfId="2" xr:uid="{662B22BB-0E37-4558-93F4-3EAA42D8833C}"/>
    <cellStyle name="20% - Акцент3" xfId="3" xr:uid="{BEAC87D1-B79A-44FB-A6CE-E8E93147034E}"/>
    <cellStyle name="20% - Акцент4" xfId="4" xr:uid="{3619480C-6C40-42C0-9624-459838D64597}"/>
    <cellStyle name="20% - Акцент5" xfId="5" xr:uid="{6869CF81-9D6C-4EE4-89CC-D5A0F2EFE813}"/>
    <cellStyle name="20% - Акцент6" xfId="6" xr:uid="{D480BFB6-27D0-44F6-86F5-BDFCFC248936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66F05EC6-ED79-4665-B740-9970E0413C28}"/>
    <cellStyle name="40% - Акцент2" xfId="8" xr:uid="{21CE2D2C-8FA7-4DA6-9C29-773B8B9B596C}"/>
    <cellStyle name="40% - Акцент3" xfId="9" xr:uid="{41A33C51-B2EC-4BB8-B269-C79ADC4D351A}"/>
    <cellStyle name="40% - Акцент4" xfId="10" xr:uid="{9BDF74BA-2A34-4319-BA60-4B9CF43A4F68}"/>
    <cellStyle name="40% - Акцент5" xfId="11" xr:uid="{B8326E59-7D1F-41A3-B844-DA54EC7FDB1F}"/>
    <cellStyle name="40% - Акцент6" xfId="12" xr:uid="{7B54C36A-FF8F-420A-B80F-485E54A31878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F79444A0-51F1-445B-AD81-E42E87419C94}"/>
    <cellStyle name="60% - Акцент2" xfId="14" xr:uid="{3C518231-488F-42D8-94C9-17D7B5AA7319}"/>
    <cellStyle name="60% - Акцент3" xfId="15" xr:uid="{D54BAA0B-88FC-48BB-B7AD-9CBDD8AD3BBA}"/>
    <cellStyle name="60% - Акцент4" xfId="16" xr:uid="{1DDB1CF1-042C-4EFB-8853-27DBA85065D1}"/>
    <cellStyle name="60% - Акцент5" xfId="17" xr:uid="{79E6165B-941C-45D0-A239-36FCBE1FA582}"/>
    <cellStyle name="60% - Акцент6" xfId="18" xr:uid="{BA543D3F-6E22-4CCC-A07B-403D738AFACA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5EAC3B5B-3C15-46E6-91C5-7EF7F535E4FC}"/>
    <cellStyle name="Акцент1" xfId="20" xr:uid="{B2500070-18E8-4783-A812-4A8FF8002564}"/>
    <cellStyle name="Акцент2" xfId="21" xr:uid="{7CC9CFA3-B119-47ED-B28D-6C7EE1A73633}"/>
    <cellStyle name="Акцент3" xfId="22" xr:uid="{54D319E8-89F7-42F8-A31E-ADCEAFC509AA}"/>
    <cellStyle name="Акцент4" xfId="23" xr:uid="{81E42692-024A-469C-A151-95F590AD923C}"/>
    <cellStyle name="Акцент5" xfId="24" xr:uid="{2479537D-CF36-43AF-817F-E2475E55D910}"/>
    <cellStyle name="Акцент6" xfId="25" xr:uid="{0EA5547E-0C10-4F65-A922-C2F0A62BAB80}"/>
    <cellStyle name="Вывод" xfId="26" xr:uid="{2667A589-8BB6-42A9-8060-2D4CE55FCD6E}"/>
    <cellStyle name="Вычисление" xfId="27" xr:uid="{170FB638-4A57-4684-94E5-C2F140644949}"/>
    <cellStyle name="Гарний" xfId="55" builtinId="26" hidden="1"/>
    <cellStyle name="Звичайний" xfId="0" builtinId="0"/>
    <cellStyle name="Звичайний 10" xfId="28" xr:uid="{C2FAE9C9-3CA8-4BDE-A032-4282F4B92BD5}"/>
    <cellStyle name="Звичайний 11" xfId="29" xr:uid="{5341F3F9-1315-40DA-8C3E-3E00736B57C2}"/>
    <cellStyle name="Звичайний 12" xfId="30" xr:uid="{C15283F5-5DD1-4103-8425-B9310A5D1B6F}"/>
    <cellStyle name="Звичайний 13" xfId="31" xr:uid="{C873DEAC-45FA-4306-86D6-1FAC0E7B5F8A}"/>
    <cellStyle name="Звичайний 14" xfId="32" xr:uid="{75572691-0762-4AAB-AE20-E6125543DAAC}"/>
    <cellStyle name="Звичайний 15" xfId="33" xr:uid="{FB85A571-2728-40D1-BB8F-C22EE6911978}"/>
    <cellStyle name="Звичайний 16" xfId="34" xr:uid="{C5959081-9198-4C78-A1DD-682C5B7AA0B0}"/>
    <cellStyle name="Звичайний 17" xfId="35" xr:uid="{9AFDF4BD-3D6D-436B-919B-8E373B79A8BB}"/>
    <cellStyle name="Звичайний 18" xfId="36" xr:uid="{B84655AC-4C5E-480C-9DF9-7E026B3E0CE0}"/>
    <cellStyle name="Звичайний 19" xfId="37" xr:uid="{0F2C020C-153B-4ECB-BDAB-087DBEAE1240}"/>
    <cellStyle name="Звичайний 2" xfId="38" xr:uid="{8013396F-6A4E-4E49-A43A-7A79EEC30347}"/>
    <cellStyle name="Звичайний 20" xfId="39" xr:uid="{ED8302B8-8293-4E55-9115-ADEAD2CA79DD}"/>
    <cellStyle name="Звичайний 3" xfId="40" xr:uid="{429EF69B-5395-48FD-9BFE-096A6CAD6080}"/>
    <cellStyle name="Звичайний 4" xfId="41" xr:uid="{083763B5-2C73-4E07-A4CA-6CAE4AD8ACC1}"/>
    <cellStyle name="Звичайний 5" xfId="42" xr:uid="{956E9EEE-BAE6-4880-B8D2-3C390B5C686C}"/>
    <cellStyle name="Звичайний 6" xfId="43" xr:uid="{E43103CE-CC6C-4295-AF3C-41C67F84DCCC}"/>
    <cellStyle name="Звичайний 7" xfId="44" xr:uid="{E23C7ACE-D686-440C-BA79-5A4F4A2DFF6F}"/>
    <cellStyle name="Звичайний 8" xfId="45" xr:uid="{70B89C60-3811-4C70-93DC-F07BAF7ADD37}"/>
    <cellStyle name="Звичайний 9" xfId="46" xr:uid="{E7F38F80-7799-4B07-AADC-8BE2D5F2B23B}"/>
    <cellStyle name="Итог" xfId="47" xr:uid="{3C543D9A-BE77-4B94-81EE-378432D234BA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E20911E6-7455-45A5-A246-1DAE595E3CAD}"/>
    <cellStyle name="Обычный 2" xfId="49" xr:uid="{15C89C8F-26A2-410B-B4FA-44E907C95779}"/>
    <cellStyle name="Плохой" xfId="50" xr:uid="{70DEF0B6-D805-434F-8D20-E5D967CFCAC4}"/>
    <cellStyle name="Пояснение" xfId="51" xr:uid="{A23CBE4C-84E9-4F91-AA35-98026B85A987}"/>
    <cellStyle name="Примечание" xfId="52" xr:uid="{7A7CF712-D0BE-4135-8F5E-5B8D2364C448}"/>
    <cellStyle name="Стиль 1" xfId="53" xr:uid="{88E4601B-7460-474D-A20A-B2756AF8ADA8}"/>
    <cellStyle name="Хороший" xfId="54" xr:uid="{A23EA6EB-2362-4B57-9E92-CC7BE485B69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C580-08D5-4292-9E6B-D5A43EF6FE40}">
  <dimension ref="A1:AL54"/>
  <sheetViews>
    <sheetView showGridLines="0" showZeros="0" tabSelected="1" view="pageBreakPreview" topLeftCell="A25" zoomScaleNormal="100" workbookViewId="0">
      <selection activeCell="AN59" sqref="AN59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77" t="s">
        <v>92</v>
      </c>
      <c r="E1" s="177"/>
      <c r="F1" s="177"/>
      <c r="G1" s="76"/>
      <c r="H1" s="77"/>
      <c r="I1" s="78"/>
      <c r="J1" s="79" t="s">
        <v>89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74" t="s">
        <v>53</v>
      </c>
      <c r="I2" s="175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1" t="s">
        <v>55</v>
      </c>
      <c r="B3" s="161"/>
      <c r="C3" s="161"/>
      <c r="D3" s="161"/>
      <c r="E3" s="161"/>
      <c r="F3" s="161"/>
      <c r="G3" s="92"/>
      <c r="H3" s="164" t="s">
        <v>37</v>
      </c>
      <c r="I3" s="165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7">
        <v>2254500000</v>
      </c>
      <c r="B4" s="167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8" t="s">
        <v>41</v>
      </c>
      <c r="B5" s="168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76"/>
      <c r="B6" s="176"/>
      <c r="C6" s="176"/>
      <c r="D6" s="176"/>
      <c r="E6" s="176"/>
      <c r="F6" s="100" t="s">
        <v>51</v>
      </c>
      <c r="G6" s="101"/>
      <c r="H6" s="164" t="s">
        <v>45</v>
      </c>
      <c r="I6" s="165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69" t="s">
        <v>0</v>
      </c>
      <c r="B7" s="169" t="s">
        <v>56</v>
      </c>
      <c r="C7" s="170" t="s">
        <v>42</v>
      </c>
      <c r="D7" s="160" t="s">
        <v>1</v>
      </c>
      <c r="E7" s="160" t="s">
        <v>2</v>
      </c>
      <c r="F7" s="160"/>
      <c r="G7" s="102"/>
      <c r="H7" s="154" t="s">
        <v>10</v>
      </c>
      <c r="I7" s="155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69"/>
      <c r="B8" s="169"/>
      <c r="C8" s="170"/>
      <c r="D8" s="160"/>
      <c r="E8" s="169" t="s">
        <v>57</v>
      </c>
      <c r="F8" s="169" t="s">
        <v>58</v>
      </c>
      <c r="G8" s="107"/>
      <c r="H8" s="166" t="s">
        <v>46</v>
      </c>
      <c r="I8" s="166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69"/>
      <c r="B9" s="169"/>
      <c r="C9" s="170"/>
      <c r="D9" s="160"/>
      <c r="E9" s="169"/>
      <c r="F9" s="169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62" t="s">
        <v>11</v>
      </c>
      <c r="I10" s="163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71" t="s">
        <v>33</v>
      </c>
      <c r="B11" s="172"/>
      <c r="C11" s="172"/>
      <c r="D11" s="172"/>
      <c r="E11" s="172"/>
      <c r="F11" s="173"/>
      <c r="G11" s="113"/>
      <c r="H11" s="162" t="s">
        <v>12</v>
      </c>
      <c r="I11" s="163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17299790.52</v>
      </c>
      <c r="D12" s="149">
        <f>D17</f>
        <v>-14771516.139999997</v>
      </c>
      <c r="E12" s="149">
        <f>E17</f>
        <v>32071306.659999996</v>
      </c>
      <c r="F12" s="149">
        <f>F17</f>
        <v>27198516.139999997</v>
      </c>
      <c r="G12" s="116"/>
      <c r="H12" s="162" t="s">
        <v>13</v>
      </c>
      <c r="I12" s="163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62" t="s">
        <v>14</v>
      </c>
      <c r="I13" s="163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54" t="s">
        <v>44</v>
      </c>
      <c r="I14" s="155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17299790.52</v>
      </c>
      <c r="D17" s="149">
        <f>D18-D19+D20</f>
        <v>-14771516.139999997</v>
      </c>
      <c r="E17" s="149">
        <f>E18-E19+E20</f>
        <v>32071306.659999996</v>
      </c>
      <c r="F17" s="149">
        <f>F18-F19+F20</f>
        <v>27198516.139999997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174390.79999999935</v>
      </c>
      <c r="D19" s="134">
        <f>12527276.76-12427000</f>
        <v>100276.75999999978</v>
      </c>
      <c r="E19" s="134">
        <f>4946904.56-4241400-115318.52-248100-238500-29472</f>
        <v>74114.039999999572</v>
      </c>
      <c r="F19" s="134">
        <v>64169.440000000002</v>
      </c>
      <c r="G19" s="112"/>
      <c r="H19" s="154" t="s">
        <v>90</v>
      </c>
      <c r="I19" s="155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-5025700-350000-3436600-592160-664178-8904210.76-200000-5815468.8-805000+21888-646000-333800-581700+2020264.8-1985851.38+100000</f>
        <v>-27198516.139999997</v>
      </c>
      <c r="E20" s="134">
        <f>5025700+350000+3436600+592160+664178+8904210.76+200000+5815468.8+805000-21888+646000+581700+333800-2020264.8+1985851.38-100000</f>
        <v>27198516.139999997</v>
      </c>
      <c r="F20" s="134">
        <f>5025700+350000+3436600+592160+664178+8904210.76+200000+5815468.8+805000-21888+646000+333800+581700-2020264.8+1985851.38-100000</f>
        <v>27198516.139999997</v>
      </c>
      <c r="G20" s="116"/>
      <c r="H20" s="154" t="s">
        <v>91</v>
      </c>
      <c r="I20" s="155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17299790.52</v>
      </c>
      <c r="D21" s="150">
        <f>D12</f>
        <v>-14771516.139999997</v>
      </c>
      <c r="E21" s="150">
        <f>E12</f>
        <v>32071306.659999996</v>
      </c>
      <c r="F21" s="150">
        <f>F12</f>
        <v>27198516.139999997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71" t="s">
        <v>35</v>
      </c>
      <c r="B22" s="172"/>
      <c r="C22" s="172"/>
      <c r="D22" s="172"/>
      <c r="E22" s="172"/>
      <c r="F22" s="173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17299790.52</v>
      </c>
      <c r="D23" s="149">
        <f>D24</f>
        <v>-14771516.139999997</v>
      </c>
      <c r="E23" s="149">
        <f>E24</f>
        <v>32071306.659999996</v>
      </c>
      <c r="F23" s="149">
        <f>F24</f>
        <v>27198516.139999997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17299790.52</v>
      </c>
      <c r="D24" s="131">
        <f>D25-D26+D27</f>
        <v>-14771516.139999997</v>
      </c>
      <c r="E24" s="131">
        <f>E25-E26+E27</f>
        <v>32071306.659999996</v>
      </c>
      <c r="F24" s="131">
        <f>F25-F26+F27</f>
        <v>27198516.139999997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174390.79999999935</v>
      </c>
      <c r="D26" s="134">
        <f>12527276.76-12427000</f>
        <v>100276.75999999978</v>
      </c>
      <c r="E26" s="134">
        <f>4946904.56-4241400-115318.52-248100-238500-29472</f>
        <v>74114.039999999572</v>
      </c>
      <c r="F26" s="134">
        <v>64169.440000000002</v>
      </c>
      <c r="G26" s="122"/>
      <c r="H26" s="159"/>
      <c r="I26" s="159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-5025700-350000-3436600-592160-664178-8904210.76-200000-5815468.8-805000+21888-646000-581700-333800+2020264.8-1985851.38+100000</f>
        <v>-27198516.139999997</v>
      </c>
      <c r="E27" s="134">
        <f>5025700+350000+3436600+592160+664178+8904210.76+200000+5815468.8+805000-21888+646000+581700+333800-2020264.8+1985851.38-100000</f>
        <v>27198516.139999997</v>
      </c>
      <c r="F27" s="134">
        <f>5025700+350000+3436600+592160+664178+8904210.76+200000+5815468.8+805000-21888+646000+581700+333800-2020264.8+1985851.38-100000</f>
        <v>27198516.139999997</v>
      </c>
      <c r="G27" s="125"/>
      <c r="H27" s="156" t="s">
        <v>15</v>
      </c>
      <c r="I27" s="156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4872790.5199999996</v>
      </c>
      <c r="M27" s="126">
        <f t="shared" si="6"/>
        <v>74114.039999999964</v>
      </c>
      <c r="N27" s="126">
        <f t="shared" si="6"/>
        <v>0</v>
      </c>
      <c r="O27" s="126">
        <f t="shared" si="6"/>
        <v>4624690.5199999996</v>
      </c>
      <c r="P27" s="126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57" t="s">
        <v>47</v>
      </c>
      <c r="I28" s="158"/>
      <c r="J28" s="127">
        <f t="shared" ref="J28:P28" si="7">J8+J27</f>
        <v>17474181.32</v>
      </c>
      <c r="K28" s="127">
        <f t="shared" si="7"/>
        <v>0</v>
      </c>
      <c r="L28" s="127">
        <f t="shared" si="7"/>
        <v>17299790.52</v>
      </c>
      <c r="M28" s="127">
        <f t="shared" si="7"/>
        <v>174390.80000000028</v>
      </c>
      <c r="N28" s="127">
        <f t="shared" si="7"/>
        <v>0</v>
      </c>
      <c r="O28" s="127">
        <f t="shared" si="7"/>
        <v>17051690.52</v>
      </c>
      <c r="P28" s="127">
        <f t="shared" si="7"/>
        <v>174390.80000000028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17299790.52</v>
      </c>
      <c r="D29" s="150">
        <f>D23</f>
        <v>-14771516.139999997</v>
      </c>
      <c r="E29" s="150">
        <f>E23</f>
        <v>32071306.659999996</v>
      </c>
      <c r="F29" s="150">
        <f>F23</f>
        <v>27198516.139999997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93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1" t="s">
        <v>40</v>
      </c>
      <c r="B36" s="151"/>
      <c r="C36" s="151"/>
      <c r="D36" s="90">
        <f>8904210.76+5815468.8-2020264.8+1985851.38</f>
        <v>14685266.139999997</v>
      </c>
      <c r="E36" s="90">
        <v>1985851.38</v>
      </c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1" t="s">
        <v>16</v>
      </c>
      <c r="B37" s="151"/>
      <c r="C37" s="151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1" t="s">
        <v>39</v>
      </c>
      <c r="B38" s="151"/>
      <c r="C38" s="151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1" t="s">
        <v>17</v>
      </c>
      <c r="B39" s="151"/>
      <c r="C39" s="1"/>
      <c r="D39" s="88">
        <f>2668900+350000+3436600+592160+664178+200000+805000-21888+646000+915500-100000</f>
        <v>10156450</v>
      </c>
      <c r="E39" s="88">
        <v>-100000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1" t="s">
        <v>38</v>
      </c>
      <c r="B40" s="151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1" t="s">
        <v>54</v>
      </c>
      <c r="B41" s="151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53" t="s">
        <v>18</v>
      </c>
      <c r="B42" s="153"/>
      <c r="C42" s="1"/>
      <c r="D42" s="59">
        <f>SUM(D36:D41)</f>
        <v>27198516.139999997</v>
      </c>
      <c r="E42" s="59">
        <f>SUM(E36:E41)</f>
        <v>1885851.38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434209511.13999999</v>
      </c>
      <c r="C45" s="69">
        <v>53922071</v>
      </c>
      <c r="D45" s="41">
        <f>B45+C45</f>
        <v>488131582.13999999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419437995</v>
      </c>
      <c r="C46" s="70">
        <v>85993377.659999996</v>
      </c>
      <c r="D46" s="71">
        <f>B46+C46</f>
        <v>505431372.65999997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14771516.139999986</v>
      </c>
      <c r="C47" s="44">
        <f>C45-C46</f>
        <v>-32071306.659999996</v>
      </c>
      <c r="D47" s="42">
        <f>B47+C47</f>
        <v>-17299790.520000011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52" t="s">
        <v>48</v>
      </c>
      <c r="B49" s="152"/>
      <c r="C49" s="152"/>
      <c r="D49" s="15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14:I14"/>
    <mergeCell ref="E7:F7"/>
    <mergeCell ref="A3:F3"/>
    <mergeCell ref="H11:I11"/>
    <mergeCell ref="H3:I3"/>
    <mergeCell ref="H6:I6"/>
    <mergeCell ref="H7:I7"/>
    <mergeCell ref="H8:I8"/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2025-08-04T08:30:10Z</cp:lastPrinted>
  <dcterms:created xsi:type="dcterms:W3CDTF">2014-01-17T10:52:16Z</dcterms:created>
  <dcterms:modified xsi:type="dcterms:W3CDTF">2025-12-16T07:27:59Z</dcterms:modified>
</cp:coreProperties>
</file>